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" yWindow="60" windowWidth="13470" windowHeight="12615" tabRatio="805" activeTab="5"/>
  </bookViews>
  <sheets>
    <sheet name="Прил 1 Индикаторы" sheetId="4" r:id="rId1"/>
    <sheet name="Прил.2 МБ" sheetId="11" r:id="rId2"/>
    <sheet name="Прил.3 Все средства" sheetId="6" r:id="rId3"/>
    <sheet name="Прил 4 Выполнение плана МП" sheetId="16" r:id="rId4"/>
    <sheet name="Прил 5. Муниц. задание" sheetId="13" r:id="rId5"/>
    <sheet name="Оценка эффективности" sheetId="14" r:id="rId6"/>
  </sheets>
  <externalReferences>
    <externalReference r:id="rId7"/>
  </externalReferences>
  <definedNames>
    <definedName name="_xlnm._FilterDatabase" localSheetId="5" hidden="1">'Оценка эффективности'!$A$11:$I$52</definedName>
    <definedName name="_xlnm._FilterDatabase" localSheetId="3" hidden="1">'Прил 4 Выполнение плана МП'!$A$6:$R$134</definedName>
    <definedName name="_xlnm._FilterDatabase" localSheetId="2" hidden="1">'Прил.3 Все средства'!$A$7:$L$136</definedName>
    <definedName name="_xlnm.Print_Titles" localSheetId="0">'Прил 1 Индикаторы'!$5:$7</definedName>
    <definedName name="_xlnm.Print_Titles" localSheetId="3">'Прил 4 Выполнение плана МП'!$4:$6</definedName>
    <definedName name="_xlnm.Print_Titles" localSheetId="1">'Прил.2 МБ'!$3:$5</definedName>
    <definedName name="_xlnm.Print_Titles" localSheetId="2">'Прил.3 Все средства'!$5:$7</definedName>
    <definedName name="_xlnm.Print_Area" localSheetId="0">'Прил 1 Индикаторы'!$A$1:$AI$213</definedName>
    <definedName name="_xlnm.Print_Area" localSheetId="1">'Прил.2 МБ'!$A$1:$Q$204</definedName>
    <definedName name="_xlnm.Print_Area" localSheetId="2">'Прил.3 Все средства'!$A$1:$V$591</definedName>
  </definedNames>
  <calcPr calcId="125725"/>
</workbook>
</file>

<file path=xl/calcChain.xml><?xml version="1.0" encoding="utf-8"?>
<calcChain xmlns="http://schemas.openxmlformats.org/spreadsheetml/2006/main">
  <c r="B25" i="13"/>
  <c r="C25"/>
  <c r="H51" i="14"/>
  <c r="G51"/>
  <c r="D8" i="13" l="1"/>
  <c r="E8"/>
  <c r="H51" i="16"/>
  <c r="H145"/>
  <c r="J60" l="1"/>
  <c r="J59"/>
  <c r="H59" s="1"/>
  <c r="J58"/>
  <c r="J57"/>
  <c r="H57" s="1"/>
  <c r="J56"/>
  <c r="H56" s="1"/>
  <c r="I55"/>
  <c r="H55"/>
  <c r="H58"/>
  <c r="H60"/>
  <c r="J51"/>
  <c r="K51"/>
  <c r="J53" l="1"/>
  <c r="I145"/>
  <c r="F437" i="6"/>
  <c r="F314"/>
  <c r="F211"/>
  <c r="F14"/>
  <c r="F10"/>
  <c r="F9"/>
  <c r="F8"/>
  <c r="I12"/>
  <c r="E190" l="1"/>
  <c r="D190"/>
  <c r="H61" i="11"/>
  <c r="J61"/>
  <c r="I61"/>
  <c r="F171" i="4" l="1"/>
  <c r="E171"/>
  <c r="C20" i="13" l="1"/>
  <c r="B20"/>
  <c r="C15" l="1"/>
  <c r="B15"/>
  <c r="C9"/>
  <c r="B9"/>
  <c r="F8"/>
  <c r="J123" i="16" l="1"/>
  <c r="K123"/>
  <c r="J114"/>
  <c r="K114"/>
  <c r="J20"/>
  <c r="K20"/>
  <c r="K53" l="1"/>
  <c r="E202" i="6" l="1"/>
  <c r="D202"/>
  <c r="D199" s="1"/>
  <c r="I54" i="16" s="1"/>
  <c r="E208" i="6"/>
  <c r="D208"/>
  <c r="D514"/>
  <c r="E514"/>
  <c r="D516"/>
  <c r="E516"/>
  <c r="D517"/>
  <c r="E517"/>
  <c r="E513"/>
  <c r="D513"/>
  <c r="E533"/>
  <c r="D533"/>
  <c r="E527"/>
  <c r="E524" s="1"/>
  <c r="D527"/>
  <c r="D524" s="1"/>
  <c r="I125" i="16" s="1"/>
  <c r="H125" s="1"/>
  <c r="D276" i="6"/>
  <c r="D195"/>
  <c r="E195"/>
  <c r="D197"/>
  <c r="E197"/>
  <c r="D198"/>
  <c r="E198"/>
  <c r="E194"/>
  <c r="D194"/>
  <c r="E205"/>
  <c r="D153"/>
  <c r="E153"/>
  <c r="E67"/>
  <c r="E64" s="1"/>
  <c r="D67"/>
  <c r="D64" s="1"/>
  <c r="H54" i="16" l="1"/>
  <c r="E196" i="6"/>
  <c r="E193" s="1"/>
  <c r="D196"/>
  <c r="E199"/>
  <c r="D205"/>
  <c r="I53" i="16" s="1"/>
  <c r="H53" s="1"/>
  <c r="D193" i="6" l="1"/>
  <c r="H134" i="11" l="1"/>
  <c r="I134"/>
  <c r="J134"/>
  <c r="H74"/>
  <c r="H137" l="1"/>
  <c r="J137"/>
  <c r="I137"/>
  <c r="J136"/>
  <c r="J122" s="1"/>
  <c r="I136"/>
  <c r="I122" s="1"/>
  <c r="H136"/>
  <c r="H122" s="1"/>
  <c r="J135"/>
  <c r="J121" s="1"/>
  <c r="J9" s="1"/>
  <c r="I135"/>
  <c r="I121" s="1"/>
  <c r="I9" s="1"/>
  <c r="H135"/>
  <c r="H121" s="1"/>
  <c r="H9" s="1"/>
  <c r="J128"/>
  <c r="I128"/>
  <c r="H128"/>
  <c r="J124"/>
  <c r="I124"/>
  <c r="H124"/>
  <c r="J133" l="1"/>
  <c r="I133"/>
  <c r="J120"/>
  <c r="I120"/>
  <c r="H133"/>
  <c r="H120"/>
  <c r="I119" l="1"/>
  <c r="J119"/>
  <c r="H119"/>
  <c r="H116"/>
  <c r="J116"/>
  <c r="I116"/>
  <c r="H108"/>
  <c r="H109"/>
  <c r="J109"/>
  <c r="I109"/>
  <c r="I90" s="1"/>
  <c r="I10" s="1"/>
  <c r="J108"/>
  <c r="I108"/>
  <c r="H96"/>
  <c r="J96"/>
  <c r="I96"/>
  <c r="H85"/>
  <c r="J85"/>
  <c r="I85"/>
  <c r="J81"/>
  <c r="I81"/>
  <c r="H81"/>
  <c r="J74"/>
  <c r="I74"/>
  <c r="H63"/>
  <c r="I63"/>
  <c r="J63"/>
  <c r="I54"/>
  <c r="J54"/>
  <c r="H54"/>
  <c r="I53"/>
  <c r="J53"/>
  <c r="H53"/>
  <c r="H48"/>
  <c r="J48"/>
  <c r="I48"/>
  <c r="H45"/>
  <c r="J45"/>
  <c r="I45"/>
  <c r="H41"/>
  <c r="J41"/>
  <c r="I41"/>
  <c r="H37"/>
  <c r="J37"/>
  <c r="I37"/>
  <c r="H33"/>
  <c r="J33"/>
  <c r="I33"/>
  <c r="I27"/>
  <c r="J27"/>
  <c r="H27"/>
  <c r="J23"/>
  <c r="J19" s="1"/>
  <c r="I23"/>
  <c r="H23"/>
  <c r="J22" l="1"/>
  <c r="I19"/>
  <c r="I52"/>
  <c r="I20" s="1"/>
  <c r="I8" s="1"/>
  <c r="H22"/>
  <c r="H19"/>
  <c r="J89"/>
  <c r="I67"/>
  <c r="I66" s="1"/>
  <c r="I107"/>
  <c r="H107"/>
  <c r="J107"/>
  <c r="I89"/>
  <c r="I88" s="1"/>
  <c r="H67"/>
  <c r="H66" s="1"/>
  <c r="J90"/>
  <c r="J10" s="1"/>
  <c r="H90"/>
  <c r="H10" s="1"/>
  <c r="I22"/>
  <c r="H52"/>
  <c r="H20" s="1"/>
  <c r="H8" s="1"/>
  <c r="H89"/>
  <c r="J67"/>
  <c r="J66" s="1"/>
  <c r="J52"/>
  <c r="J20" s="1"/>
  <c r="J8" s="1"/>
  <c r="H18" l="1"/>
  <c r="J7"/>
  <c r="J6" s="1"/>
  <c r="J88"/>
  <c r="H7"/>
  <c r="I18"/>
  <c r="I7"/>
  <c r="I6" s="1"/>
  <c r="H88"/>
  <c r="H6"/>
  <c r="J18"/>
  <c r="D530" i="6" l="1"/>
  <c r="I126" i="16" s="1"/>
  <c r="H126" s="1"/>
  <c r="E521" i="6"/>
  <c r="D521"/>
  <c r="D515" s="1"/>
  <c r="E518" l="1"/>
  <c r="E515"/>
  <c r="E530"/>
  <c r="D512"/>
  <c r="D518"/>
  <c r="I124" i="16" s="1"/>
  <c r="H124" l="1"/>
  <c r="I123"/>
  <c r="H123" s="1"/>
  <c r="H103"/>
  <c r="J106" l="1"/>
  <c r="K106"/>
  <c r="I49"/>
  <c r="I48"/>
  <c r="I47"/>
  <c r="I46"/>
  <c r="I45"/>
  <c r="I44"/>
  <c r="H47" l="1"/>
  <c r="H48"/>
  <c r="H121"/>
  <c r="J105"/>
  <c r="K105"/>
  <c r="K100"/>
  <c r="J100"/>
  <c r="K93"/>
  <c r="J93"/>
  <c r="K82"/>
  <c r="J82"/>
  <c r="K77"/>
  <c r="J77"/>
  <c r="K72"/>
  <c r="J72"/>
  <c r="H67"/>
  <c r="K65"/>
  <c r="J65"/>
  <c r="H64"/>
  <c r="K63"/>
  <c r="J63"/>
  <c r="I63"/>
  <c r="H49"/>
  <c r="H46"/>
  <c r="H45"/>
  <c r="H44"/>
  <c r="K43"/>
  <c r="J43"/>
  <c r="I43"/>
  <c r="K38"/>
  <c r="J38"/>
  <c r="K35"/>
  <c r="J35"/>
  <c r="K30"/>
  <c r="J30"/>
  <c r="K25"/>
  <c r="J25"/>
  <c r="H19"/>
  <c r="K12"/>
  <c r="J12"/>
  <c r="K8"/>
  <c r="J8"/>
  <c r="K7" l="1"/>
  <c r="J7"/>
  <c r="H63"/>
  <c r="K81"/>
  <c r="J62"/>
  <c r="J81"/>
  <c r="K62"/>
  <c r="H43"/>
  <c r="J134" l="1"/>
  <c r="K134"/>
  <c r="J146" l="1"/>
  <c r="K146"/>
  <c r="D383" i="6"/>
  <c r="D42"/>
  <c r="E42"/>
  <c r="D44"/>
  <c r="E44"/>
  <c r="D45"/>
  <c r="E45"/>
  <c r="E41"/>
  <c r="D41"/>
  <c r="D78"/>
  <c r="E78"/>
  <c r="D80"/>
  <c r="E80"/>
  <c r="D81"/>
  <c r="E81"/>
  <c r="E77"/>
  <c r="D77"/>
  <c r="D102"/>
  <c r="E102"/>
  <c r="D104"/>
  <c r="E104"/>
  <c r="D105"/>
  <c r="E105"/>
  <c r="E101"/>
  <c r="D101"/>
  <c r="D121"/>
  <c r="E121"/>
  <c r="D123"/>
  <c r="E123"/>
  <c r="D124"/>
  <c r="E124"/>
  <c r="E120"/>
  <c r="D120"/>
  <c r="D140"/>
  <c r="E140"/>
  <c r="D142"/>
  <c r="E142"/>
  <c r="D143"/>
  <c r="E143"/>
  <c r="E139"/>
  <c r="D139"/>
  <c r="D155"/>
  <c r="E155"/>
  <c r="D156"/>
  <c r="E156"/>
  <c r="E152"/>
  <c r="D152"/>
  <c r="E552" l="1"/>
  <c r="D552"/>
  <c r="E546"/>
  <c r="D546"/>
  <c r="E540"/>
  <c r="D540"/>
  <c r="D477"/>
  <c r="E477"/>
  <c r="D479"/>
  <c r="E479"/>
  <c r="D480"/>
  <c r="E480"/>
  <c r="E476"/>
  <c r="D476"/>
  <c r="E508"/>
  <c r="D508"/>
  <c r="E502"/>
  <c r="E499" s="1"/>
  <c r="D502"/>
  <c r="D499" s="1"/>
  <c r="I118" i="16" s="1"/>
  <c r="H118" s="1"/>
  <c r="E496" i="6"/>
  <c r="D496"/>
  <c r="D493" s="1"/>
  <c r="I117" i="16" s="1"/>
  <c r="H117" l="1"/>
  <c r="E478" i="6"/>
  <c r="D478"/>
  <c r="E493"/>
  <c r="E459"/>
  <c r="D459"/>
  <c r="D456" s="1"/>
  <c r="I108" i="16" s="1"/>
  <c r="H108" s="1"/>
  <c r="E453" i="6"/>
  <c r="E450" s="1"/>
  <c r="D453"/>
  <c r="D450" s="1"/>
  <c r="I107" i="16" s="1"/>
  <c r="D446" i="6"/>
  <c r="D439" s="1"/>
  <c r="E446"/>
  <c r="E439" s="1"/>
  <c r="D448"/>
  <c r="D441" s="1"/>
  <c r="E448"/>
  <c r="E441" s="1"/>
  <c r="D449"/>
  <c r="D442" s="1"/>
  <c r="E449"/>
  <c r="E442" s="1"/>
  <c r="E445"/>
  <c r="E438" s="1"/>
  <c r="D445"/>
  <c r="D438" s="1"/>
  <c r="D462"/>
  <c r="I110" i="16" s="1"/>
  <c r="H110" s="1"/>
  <c r="E462" i="6"/>
  <c r="E434"/>
  <c r="E431" s="1"/>
  <c r="E428"/>
  <c r="D434"/>
  <c r="D431" s="1"/>
  <c r="I102" i="16" s="1"/>
  <c r="H102" s="1"/>
  <c r="D428" i="6"/>
  <c r="D421"/>
  <c r="E421"/>
  <c r="D423"/>
  <c r="E423"/>
  <c r="D424"/>
  <c r="E424"/>
  <c r="E420"/>
  <c r="D420"/>
  <c r="E391"/>
  <c r="E397"/>
  <c r="E403"/>
  <c r="E409"/>
  <c r="E415"/>
  <c r="D415"/>
  <c r="D409"/>
  <c r="D403"/>
  <c r="D397"/>
  <c r="D391"/>
  <c r="E378"/>
  <c r="E375" s="1"/>
  <c r="E372"/>
  <c r="E369" s="1"/>
  <c r="E366"/>
  <c r="E363" s="1"/>
  <c r="E360"/>
  <c r="E357" s="1"/>
  <c r="E354"/>
  <c r="E348"/>
  <c r="E345" s="1"/>
  <c r="E342"/>
  <c r="E339" s="1"/>
  <c r="E336"/>
  <c r="E333" s="1"/>
  <c r="E330"/>
  <c r="E327" s="1"/>
  <c r="D323"/>
  <c r="E323"/>
  <c r="D325"/>
  <c r="E325"/>
  <c r="E322"/>
  <c r="D322"/>
  <c r="D378"/>
  <c r="D375" s="1"/>
  <c r="I91" i="16" s="1"/>
  <c r="H91" s="1"/>
  <c r="D372" i="6"/>
  <c r="D369" s="1"/>
  <c r="I90" i="16" s="1"/>
  <c r="H90" s="1"/>
  <c r="D366" i="6"/>
  <c r="D363" s="1"/>
  <c r="I89" i="16" s="1"/>
  <c r="H89" s="1"/>
  <c r="D360" i="6"/>
  <c r="D357" s="1"/>
  <c r="D354"/>
  <c r="D348"/>
  <c r="D345" s="1"/>
  <c r="I86" i="16" s="1"/>
  <c r="H86" s="1"/>
  <c r="D342" i="6"/>
  <c r="D339" s="1"/>
  <c r="I85" i="16" s="1"/>
  <c r="H85" s="1"/>
  <c r="D336" i="6"/>
  <c r="D333" s="1"/>
  <c r="I84" i="16" s="1"/>
  <c r="H84" s="1"/>
  <c r="D330" i="6"/>
  <c r="D327" s="1"/>
  <c r="I83" i="16" s="1"/>
  <c r="E311" i="6"/>
  <c r="E308" s="1"/>
  <c r="E305"/>
  <c r="E302" s="1"/>
  <c r="D298"/>
  <c r="E298"/>
  <c r="D300"/>
  <c r="E300"/>
  <c r="D301"/>
  <c r="E301"/>
  <c r="E297"/>
  <c r="D297"/>
  <c r="E287"/>
  <c r="E284" s="1"/>
  <c r="E281"/>
  <c r="E278" s="1"/>
  <c r="D274"/>
  <c r="E274"/>
  <c r="E276"/>
  <c r="D277"/>
  <c r="E277"/>
  <c r="E273"/>
  <c r="D273"/>
  <c r="E269"/>
  <c r="E266" s="1"/>
  <c r="E263"/>
  <c r="E260" s="1"/>
  <c r="E257"/>
  <c r="E254" s="1"/>
  <c r="E251"/>
  <c r="E248" s="1"/>
  <c r="E245"/>
  <c r="E242" s="1"/>
  <c r="E239"/>
  <c r="E236" s="1"/>
  <c r="D232"/>
  <c r="E232"/>
  <c r="D234"/>
  <c r="E234"/>
  <c r="D235"/>
  <c r="E235"/>
  <c r="E231"/>
  <c r="D231"/>
  <c r="D220"/>
  <c r="E220"/>
  <c r="D221"/>
  <c r="E221"/>
  <c r="D222"/>
  <c r="D215" s="1"/>
  <c r="E222"/>
  <c r="D223"/>
  <c r="D216" s="1"/>
  <c r="E223"/>
  <c r="E219"/>
  <c r="D219"/>
  <c r="D311"/>
  <c r="D308" s="1"/>
  <c r="I79" i="16" s="1"/>
  <c r="H79" s="1"/>
  <c r="D305" i="6"/>
  <c r="D293"/>
  <c r="D290" s="1"/>
  <c r="I75" i="16" s="1"/>
  <c r="H75" s="1"/>
  <c r="D287" i="6"/>
  <c r="D284" s="1"/>
  <c r="I74" i="16" s="1"/>
  <c r="H74" s="1"/>
  <c r="D281" i="6"/>
  <c r="D278" s="1"/>
  <c r="I73" i="16" s="1"/>
  <c r="D269" i="6"/>
  <c r="D266" s="1"/>
  <c r="I71" i="16" s="1"/>
  <c r="H71" s="1"/>
  <c r="D263" i="6"/>
  <c r="D260" s="1"/>
  <c r="I70" i="16" s="1"/>
  <c r="H70" s="1"/>
  <c r="D257" i="6"/>
  <c r="D254" s="1"/>
  <c r="I69" i="16" s="1"/>
  <c r="H69" s="1"/>
  <c r="D251" i="6"/>
  <c r="D248" s="1"/>
  <c r="I68" i="16" s="1"/>
  <c r="H68" s="1"/>
  <c r="D245" i="6"/>
  <c r="D242" s="1"/>
  <c r="D239"/>
  <c r="D236" s="1"/>
  <c r="I66" i="16" s="1"/>
  <c r="E549" i="6"/>
  <c r="D549"/>
  <c r="I132" i="16" s="1"/>
  <c r="H132" s="1"/>
  <c r="E543" i="6"/>
  <c r="D543"/>
  <c r="I130" i="16" s="1"/>
  <c r="H130" s="1"/>
  <c r="E537" i="6"/>
  <c r="D537"/>
  <c r="I128" i="16" s="1"/>
  <c r="H128" s="1"/>
  <c r="E512" i="6"/>
  <c r="E505"/>
  <c r="D505"/>
  <c r="I119" i="16" s="1"/>
  <c r="H119" s="1"/>
  <c r="E487" i="6"/>
  <c r="D487"/>
  <c r="I116" i="16" s="1"/>
  <c r="H116" s="1"/>
  <c r="E481" i="6"/>
  <c r="D481"/>
  <c r="I115" i="16" s="1"/>
  <c r="E475" i="6"/>
  <c r="D475"/>
  <c r="E468"/>
  <c r="D468"/>
  <c r="I112" i="16" s="1"/>
  <c r="H112" s="1"/>
  <c r="D425" i="6"/>
  <c r="I101" i="16" s="1"/>
  <c r="E290" i="6"/>
  <c r="E224"/>
  <c r="D224"/>
  <c r="E187"/>
  <c r="D187"/>
  <c r="I52" i="16" s="1"/>
  <c r="E22" i="6"/>
  <c r="E23"/>
  <c r="E25"/>
  <c r="E26"/>
  <c r="D23"/>
  <c r="D25"/>
  <c r="D26"/>
  <c r="D22"/>
  <c r="H52" i="16" l="1"/>
  <c r="I51"/>
  <c r="E213" i="6"/>
  <c r="E216"/>
  <c r="E215"/>
  <c r="D213"/>
  <c r="I114" i="16"/>
  <c r="H114" s="1"/>
  <c r="I106"/>
  <c r="H106" s="1"/>
  <c r="H107"/>
  <c r="D326" i="6"/>
  <c r="I88" i="16"/>
  <c r="H88" s="1"/>
  <c r="H83"/>
  <c r="H66"/>
  <c r="I65"/>
  <c r="E212" i="6"/>
  <c r="D315"/>
  <c r="H115" i="16"/>
  <c r="E351" i="6"/>
  <c r="H101" i="16"/>
  <c r="I100"/>
  <c r="H100" s="1"/>
  <c r="I72"/>
  <c r="H73"/>
  <c r="H72" s="1"/>
  <c r="E218" i="6"/>
  <c r="D218"/>
  <c r="E299"/>
  <c r="E296" s="1"/>
  <c r="D422"/>
  <c r="D386" s="1"/>
  <c r="D318" s="1"/>
  <c r="E447"/>
  <c r="D212"/>
  <c r="D447"/>
  <c r="E275"/>
  <c r="E422"/>
  <c r="E386" s="1"/>
  <c r="E318" s="1"/>
  <c r="E456"/>
  <c r="E387"/>
  <c r="E425"/>
  <c r="D299"/>
  <c r="D296" s="1"/>
  <c r="E385"/>
  <c r="E233"/>
  <c r="E230" s="1"/>
  <c r="D385"/>
  <c r="D275"/>
  <c r="D272" s="1"/>
  <c r="D324"/>
  <c r="D233"/>
  <c r="E324"/>
  <c r="E326"/>
  <c r="D351"/>
  <c r="I87" i="16" s="1"/>
  <c r="H87" s="1"/>
  <c r="D302" i="6"/>
  <c r="I78" i="16" s="1"/>
  <c r="D214" i="6" l="1"/>
  <c r="D211" s="1"/>
  <c r="E272"/>
  <c r="E214"/>
  <c r="E211" s="1"/>
  <c r="E440"/>
  <c r="E437" s="1"/>
  <c r="D444"/>
  <c r="D384" s="1"/>
  <c r="D316" s="1"/>
  <c r="D440"/>
  <c r="D437" s="1"/>
  <c r="D419"/>
  <c r="E444"/>
  <c r="E384" s="1"/>
  <c r="E316" s="1"/>
  <c r="E321"/>
  <c r="E419"/>
  <c r="H65" i="16"/>
  <c r="E317" i="6"/>
  <c r="I77" i="16"/>
  <c r="I62" s="1"/>
  <c r="H78"/>
  <c r="H77" s="1"/>
  <c r="D387" i="6"/>
  <c r="D319" s="1"/>
  <c r="I105" i="16"/>
  <c r="E319" i="6"/>
  <c r="D321"/>
  <c r="D317"/>
  <c r="I82" i="16"/>
  <c r="E383" i="6"/>
  <c r="D230"/>
  <c r="D412"/>
  <c r="I98" i="16" s="1"/>
  <c r="H98" s="1"/>
  <c r="E406" i="6"/>
  <c r="E412"/>
  <c r="D400"/>
  <c r="I96" i="16" s="1"/>
  <c r="H96" s="1"/>
  <c r="D406" i="6"/>
  <c r="I97" i="16" s="1"/>
  <c r="H97" s="1"/>
  <c r="D394" i="6"/>
  <c r="I95" i="16" s="1"/>
  <c r="H95" s="1"/>
  <c r="D388" i="6"/>
  <c r="I94" i="16" s="1"/>
  <c r="D182" i="6"/>
  <c r="E182"/>
  <c r="E15" s="1"/>
  <c r="D183"/>
  <c r="D16" s="1"/>
  <c r="E183"/>
  <c r="D185"/>
  <c r="E185"/>
  <c r="E18" s="1"/>
  <c r="E12" s="1"/>
  <c r="D186"/>
  <c r="D19" s="1"/>
  <c r="E186"/>
  <c r="E19" s="1"/>
  <c r="E184"/>
  <c r="D184"/>
  <c r="E166"/>
  <c r="E163" s="1"/>
  <c r="E172"/>
  <c r="E169" s="1"/>
  <c r="D172"/>
  <c r="D169" s="1"/>
  <c r="I41" i="16" s="1"/>
  <c r="H41" s="1"/>
  <c r="D166" i="6"/>
  <c r="D163" s="1"/>
  <c r="I40" i="16" s="1"/>
  <c r="H40" s="1"/>
  <c r="E160" i="6"/>
  <c r="D160"/>
  <c r="E147"/>
  <c r="D147"/>
  <c r="E128"/>
  <c r="E134"/>
  <c r="E131" s="1"/>
  <c r="D134"/>
  <c r="D131" s="1"/>
  <c r="I32" i="16" s="1"/>
  <c r="H32" s="1"/>
  <c r="D128" i="6"/>
  <c r="E109"/>
  <c r="E115"/>
  <c r="E112" s="1"/>
  <c r="E16" l="1"/>
  <c r="E10" s="1"/>
  <c r="D18"/>
  <c r="D12" s="1"/>
  <c r="F12" s="1"/>
  <c r="D15"/>
  <c r="D9" s="1"/>
  <c r="D10"/>
  <c r="D382"/>
  <c r="D314"/>
  <c r="H62" i="16"/>
  <c r="D157" i="6"/>
  <c r="I39" i="16" s="1"/>
  <c r="D154" i="6"/>
  <c r="D151" s="1"/>
  <c r="H105" i="16"/>
  <c r="H94"/>
  <c r="I93"/>
  <c r="H93" s="1"/>
  <c r="H82"/>
  <c r="E13" i="6"/>
  <c r="D13"/>
  <c r="E144"/>
  <c r="E141"/>
  <c r="E138" s="1"/>
  <c r="D125"/>
  <c r="I31" i="16" s="1"/>
  <c r="D122" i="6"/>
  <c r="D119" s="1"/>
  <c r="D144"/>
  <c r="I36" i="16" s="1"/>
  <c r="D141" i="6"/>
  <c r="D138" s="1"/>
  <c r="E106"/>
  <c r="E103"/>
  <c r="E100" s="1"/>
  <c r="E125"/>
  <c r="E122"/>
  <c r="E119" s="1"/>
  <c r="E157"/>
  <c r="E154"/>
  <c r="E151" s="1"/>
  <c r="E382"/>
  <c r="E315"/>
  <c r="E181"/>
  <c r="E388"/>
  <c r="E400"/>
  <c r="E394"/>
  <c r="D181"/>
  <c r="E85"/>
  <c r="E91"/>
  <c r="E88" s="1"/>
  <c r="E97"/>
  <c r="E94" s="1"/>
  <c r="D115"/>
  <c r="D112" s="1"/>
  <c r="I27" i="16" s="1"/>
  <c r="H27" s="1"/>
  <c r="D109" i="6"/>
  <c r="D97"/>
  <c r="D94" s="1"/>
  <c r="I23" i="16" s="1"/>
  <c r="H23" s="1"/>
  <c r="D91" i="6"/>
  <c r="D88" s="1"/>
  <c r="I22" i="16" s="1"/>
  <c r="H22" s="1"/>
  <c r="D85" i="6"/>
  <c r="E73"/>
  <c r="E70" s="1"/>
  <c r="D73"/>
  <c r="D70" s="1"/>
  <c r="I18" i="16" s="1"/>
  <c r="H18" s="1"/>
  <c r="E49" i="6"/>
  <c r="E55"/>
  <c r="E52" s="1"/>
  <c r="E61"/>
  <c r="E58" s="1"/>
  <c r="D61"/>
  <c r="D58" s="1"/>
  <c r="I15" i="16" s="1"/>
  <c r="H15" s="1"/>
  <c r="D55" i="6"/>
  <c r="D52" s="1"/>
  <c r="I14" i="16" s="1"/>
  <c r="H14" s="1"/>
  <c r="D49" i="6"/>
  <c r="E30"/>
  <c r="E36"/>
  <c r="E33" s="1"/>
  <c r="D36"/>
  <c r="D33" s="1"/>
  <c r="D30"/>
  <c r="I10" i="16" l="1"/>
  <c r="H10" s="1"/>
  <c r="D46" i="6"/>
  <c r="I13" i="16" s="1"/>
  <c r="D43" i="6"/>
  <c r="D40" s="1"/>
  <c r="D82"/>
  <c r="I21" i="16" s="1"/>
  <c r="D79" i="6"/>
  <c r="D76" s="1"/>
  <c r="H31" i="16"/>
  <c r="I30"/>
  <c r="H30" s="1"/>
  <c r="H39"/>
  <c r="I38"/>
  <c r="H38" s="1"/>
  <c r="D106" i="6"/>
  <c r="D103"/>
  <c r="D100" s="1"/>
  <c r="E82"/>
  <c r="E79"/>
  <c r="E76" s="1"/>
  <c r="H36" i="16"/>
  <c r="I35"/>
  <c r="H35" s="1"/>
  <c r="E46" i="6"/>
  <c r="E43"/>
  <c r="E40" s="1"/>
  <c r="I81" i="16"/>
  <c r="E9" i="6"/>
  <c r="E314"/>
  <c r="E27"/>
  <c r="E24"/>
  <c r="D27"/>
  <c r="I9" i="16" s="1"/>
  <c r="D24" i="6"/>
  <c r="H81" i="16" l="1"/>
  <c r="H26"/>
  <c r="I25"/>
  <c r="H25" s="1"/>
  <c r="H13"/>
  <c r="I12"/>
  <c r="H12" s="1"/>
  <c r="H21"/>
  <c r="I20"/>
  <c r="H20" s="1"/>
  <c r="I8"/>
  <c r="H9"/>
  <c r="D21" i="6"/>
  <c r="E21"/>
  <c r="H8" i="16" l="1"/>
  <c r="H7" s="1"/>
  <c r="H134" s="1"/>
  <c r="H146" s="1"/>
  <c r="I7"/>
  <c r="I134" s="1"/>
  <c r="I146" s="1"/>
  <c r="E178" i="6" l="1"/>
  <c r="E17" s="1"/>
  <c r="D178"/>
  <c r="D17" s="1"/>
  <c r="E175" l="1"/>
  <c r="D175"/>
  <c r="E11" l="1"/>
  <c r="E14"/>
  <c r="D14"/>
  <c r="D11"/>
  <c r="F11" l="1"/>
  <c r="E8"/>
  <c r="D8"/>
</calcChain>
</file>

<file path=xl/comments1.xml><?xml version="1.0" encoding="utf-8"?>
<comments xmlns="http://schemas.openxmlformats.org/spreadsheetml/2006/main">
  <authors>
    <author>econom1</author>
  </authors>
  <commentLis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econom1:</t>
        </r>
        <r>
          <rPr>
            <sz val="9"/>
            <color indexed="81"/>
            <rFont val="Tahoma"/>
            <family val="2"/>
            <charset val="204"/>
          </rPr>
          <t xml:space="preserve">
без ПФДО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econom1:</t>
        </r>
        <r>
          <rPr>
            <sz val="9"/>
            <color indexed="81"/>
            <rFont val="Tahoma"/>
            <family val="2"/>
            <charset val="204"/>
          </rPr>
          <t xml:space="preserve">
без ПФДО</t>
        </r>
      </text>
    </comment>
  </commentList>
</comments>
</file>

<file path=xl/sharedStrings.xml><?xml version="1.0" encoding="utf-8"?>
<sst xmlns="http://schemas.openxmlformats.org/spreadsheetml/2006/main" count="2192" uniqueCount="808">
  <si>
    <t>№ п/п</t>
  </si>
  <si>
    <t>Целевой показатель (индикатор)</t>
  </si>
  <si>
    <t>значения целевых показателей (индикаторов)</t>
  </si>
  <si>
    <t>Данные для расчёта</t>
  </si>
  <si>
    <t>Ед. измерения</t>
  </si>
  <si>
    <t>КЦСР</t>
  </si>
  <si>
    <t>КВСР</t>
  </si>
  <si>
    <t>Источник финансирования</t>
  </si>
  <si>
    <t>Оценка расходов, тыс. руб. (годы)</t>
  </si>
  <si>
    <t>средства от приносящей доход деятельности</t>
  </si>
  <si>
    <t>сводная бюджетная роспись на отчётную дату</t>
  </si>
  <si>
    <t>План</t>
  </si>
  <si>
    <t>Факт</t>
  </si>
  <si>
    <t>Муниципальная программа</t>
  </si>
  <si>
    <t>Всего</t>
  </si>
  <si>
    <t>Наименование муниципальной программы, подпрограммы муниципальной программы (ведомственной целевой программы, основного мероприятия)</t>
  </si>
  <si>
    <t>Подпрограмма 1</t>
  </si>
  <si>
    <t>Подпрограмма 2</t>
  </si>
  <si>
    <t>Отчет о выполнении сводных показателей муниципальных заданий на оказание муниципальных услуг (работ) муниципальными учреждениями МО ГО "Усинск" по муниципальной программе</t>
  </si>
  <si>
    <t>Кассовое исполнение</t>
  </si>
  <si>
    <t>Значение показателя объема услуги</t>
  </si>
  <si>
    <t>Наименование подпрограммы, услуги (работы), показателя объема услуги</t>
  </si>
  <si>
    <t>Бюджетные расходы &lt;8&gt; на оказание муниципальной услуги (тыс.руб.)</t>
  </si>
  <si>
    <t>Сводная бюджетная роспись отчетную дату &lt;9&gt;</t>
  </si>
  <si>
    <t>Х</t>
  </si>
  <si>
    <t>Показатель объема услуги:</t>
  </si>
  <si>
    <t>. . .</t>
  </si>
  <si>
    <t>&lt;9&gt; - Для годового отчета - 31 декабря отчетного года.</t>
  </si>
  <si>
    <t>Удельный вес населения в возрасте 5-18 лет, охваченных общим образованием, в общей численности населения в возрасте 5-18 лет</t>
  </si>
  <si>
    <t>%</t>
  </si>
  <si>
    <t>количество детей в возрасте 5-18 лет, проживающих на территории МО ГО "Усинск" (данные Комистата)</t>
  </si>
  <si>
    <t xml:space="preserve">численности детей 5-18 лет, которым предоставлена возможность получать услуги общего образования  </t>
  </si>
  <si>
    <t>1.</t>
  </si>
  <si>
    <t>2.</t>
  </si>
  <si>
    <t>общая численность общеобразовательных организаций</t>
  </si>
  <si>
    <t>количество учащихся, принимающих участие в мероприятиях профориентационной направленности</t>
  </si>
  <si>
    <t xml:space="preserve">общая численность учащихся, обучающихся в общеобразовательных организациях 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</si>
  <si>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</si>
  <si>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количество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</si>
  <si>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данной возрастной группы</t>
  </si>
  <si>
    <t>количество ОО, в которых внедряются технологии дистанционного обучения</t>
  </si>
  <si>
    <t xml:space="preserve">количество родителей (законных представителей), удовлетворенных качеством дошкольного образования </t>
  </si>
  <si>
    <t>количество родителей (законных представителей), участвовавших в опросе</t>
  </si>
  <si>
    <t xml:space="preserve">количество родителей (законных представителей), удовлетворенных качеством общего образования - </t>
  </si>
  <si>
    <t>Доля учащихся 1-11 классов, охваченных горячим питанием, от общего количества учащихся</t>
  </si>
  <si>
    <t>численность учащихся 1-11 классов, охваченных горячим питанием</t>
  </si>
  <si>
    <t>общее количество учащихся 1-11 классов</t>
  </si>
  <si>
    <t>Доля учащихся 10-11 классов в общеобразовательных организациях, обучающихся в классах с профильным и углубленным изучением отдельных предметов, в общей численности обучающихся 10-11 классов</t>
  </si>
  <si>
    <t>численность учащихся 10-11 классов, обучающихся в классах с профильным и углубленным изучением отдельных предметов</t>
  </si>
  <si>
    <t>общая численность учащихся 10-11 классов, обучающихся в общеобразовательных организациях</t>
  </si>
  <si>
    <t>численность учащихся 9 классов, прошедших государственную итоговую аттестацию</t>
  </si>
  <si>
    <t>численность учащихся 9 классов,  допущенных к государственной итоговой аттестации</t>
  </si>
  <si>
    <t>Задача. 3 Развитие кадрового потенциала системы образования</t>
  </si>
  <si>
    <t xml:space="preserve">Численность педагогических и управленческих кадров образовательных организаций, прошедших повышение квалификации </t>
  </si>
  <si>
    <t>Общее количество педагогических работников</t>
  </si>
  <si>
    <t>Задача 4. Развитие системы выявления и поддержки одаренных детей</t>
  </si>
  <si>
    <t>Количество обучающихся, принимающих участие в муниципальных, республиканских, всероссийских олимпиадах, конкурсах, конференциях, соревнованиях, фестивалях</t>
  </si>
  <si>
    <t>Общее количество обучающихся 5-18 лет</t>
  </si>
  <si>
    <t>Количество обучающихся, охваченных комплексной оценкой индивидуальных образовательных достижений («Портфолио ученика»)</t>
  </si>
  <si>
    <t>Общее количество учащихся</t>
  </si>
  <si>
    <t>Задача 5. Совершенствование инфраструктуры образовательных организаций</t>
  </si>
  <si>
    <t>ед.</t>
  </si>
  <si>
    <t xml:space="preserve">общая численность молодых людей в возрасте от 14 до 30 лет </t>
  </si>
  <si>
    <t>численность молодых людей в возрасте от 14 до 30 лет, участвующих в мероприятиях по развитию инновационного и предпринимательского потенциала молодёжи</t>
  </si>
  <si>
    <t>численность молодых людей в возрасте от 14 до 30 лет, задействованных в мероприятиях, направленных на формирование у молодёжи гражданской ответственности, культуры межнациональных и межконфессиональных отношений</t>
  </si>
  <si>
    <t xml:space="preserve">соисполнитель 
УФКиС АМО ГО «Усинск»
</t>
  </si>
  <si>
    <t xml:space="preserve">соисполнитель 
УКиНП АМО ГО «Усинск»
</t>
  </si>
  <si>
    <t xml:space="preserve">соисполнитель 
ОО «СВАЧиЛВ»
</t>
  </si>
  <si>
    <t xml:space="preserve">ответственный 
исполнитель   
мероприятия
УО АМО ГО «Усинск»
</t>
  </si>
  <si>
    <t>Организация и проведение государственной  итоговой аттестации учащихся 9, 11(12) классов</t>
  </si>
  <si>
    <t>Проведение муниципальных мероприятий</t>
  </si>
  <si>
    <t>Строительство и реконструкция образовательных организаций</t>
  </si>
  <si>
    <t>Подпрограмма 3</t>
  </si>
  <si>
    <t>Подпрограмма 4</t>
  </si>
  <si>
    <t>Осуществление общего образования</t>
  </si>
  <si>
    <t>Функционирование аппарата Управления образования администрации МО ГО «Усинск»</t>
  </si>
  <si>
    <t>Обеспечение деятельности  Управления образования</t>
  </si>
  <si>
    <t>Обеспечение выполнения обязательств по гарантиям и компенсациям работников</t>
  </si>
  <si>
    <t>Доля детей в возрасте 1 - 6 лет, стоящих на учете для определения в муниципальные дошкольные образовательные организации в общей численности детей в возрасте 1 - 6 лет</t>
  </si>
  <si>
    <t>Число детей в возрасте 1 - 6 лет, стоящих на учете для определения в муниципальные дошкольные образовательные организации</t>
  </si>
  <si>
    <t>Всего детей в возрасте 1 - 6 лет</t>
  </si>
  <si>
    <t>Доля выпускников муниципальных общеобразовательных организаций не получивших аттестат о среднем общем образовании, в общей численности  выпускников муниципальных общеобразовательных организаций</t>
  </si>
  <si>
    <t>Число выпускников 11 (12) классов, не получивших аттестат о среднем общем образовании</t>
  </si>
  <si>
    <t>Всего выпускников общеобразовательных организаций</t>
  </si>
  <si>
    <t>Удельный вес численности руководящих и педагогических работников организаций дошкольного, общего и дополнительного образования, прошедших повышение квалификации или профессиональную переподготовку, в общей численности руководящих и педагогических работников организаций дошкольного, общего и дополнительного образования.</t>
  </si>
  <si>
    <t>Количество введенных мест в объектах дошкольного образования</t>
  </si>
  <si>
    <t>места</t>
  </si>
  <si>
    <t>Число введенных мест в объектах дошкольного образования</t>
  </si>
  <si>
    <t>Удельный вес дошкольных образовательных организаций, использующих вариативные формы дошкольного образования, в общем количестве дошкольных образовательных организаций</t>
  </si>
  <si>
    <t>Число дошкольных образовательных организаций, использующих вариативные формы дошкольного образования</t>
  </si>
  <si>
    <t>Всего дошкольных образовательных организаций</t>
  </si>
  <si>
    <t>Удовлетворенность населения качеством дошкольного образования от общего числа опрошенных родителей, дети которых посещают детские дошкольные организации в соответствующем году</t>
  </si>
  <si>
    <t xml:space="preserve">Доля учащихся, изучающих коми язык, от общего количества обучающихся </t>
  </si>
  <si>
    <t>Количество учащихся, изучающих коми язык</t>
  </si>
  <si>
    <t>Доля учащихся в муниципальных общеобразовательных организациях, занимающихся во вторую смену, в общей численности обучающихся общеобразовательных организаций</t>
  </si>
  <si>
    <t>численность обучающихся, занимающихся во вторую смену (76-РИК раздел 1.2. строка 21 графа 5)</t>
  </si>
  <si>
    <t>Доля выпускников муниципальных общеобразовательных организаций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 сдававших единый государственный экзамен по данным предметам</t>
  </si>
  <si>
    <t>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педагогических работников</t>
  </si>
  <si>
    <t>Доля образовательных организаций, принимающих участие в республиканских мероприятиях по выявлению, распространению и поддержке инновационного опыта работы государственных (муниципальных) образовательных организаций в Республике Коми (конкурс «Лучший детский сад Республики Коми», конкурс «Лучшие школы Республики Коми», конкурс «Инноватика в образовании» и др.) от общего количества образовательных организаций</t>
  </si>
  <si>
    <t>Количество образовательных организаций, принимающих участие в республиканских мероприятиях по выявлению, распространению и поддержке инновационного опыта работы</t>
  </si>
  <si>
    <t>Всего образовательных организаций</t>
  </si>
  <si>
    <t>Доля обучающихся, принимающих участие в муниципальных, республиканских, всероссийских олимпиадах, конкурсах, конференциях, соревнованиях, фестивалях, от общего количества обучающихся в возрасте от 5 до 18 лет</t>
  </si>
  <si>
    <t>Доля учащихся общеобразовательных  организаций, охваченных комплексной оценкой индивидуальных образовательных достижений («Портфолио ученика»), в общем количестве учащихся общеобразовательных  организаций</t>
  </si>
  <si>
    <t>Доля учащихся, для которых созданы все виды современных условий обучения, от общей численности учащихся общеобразовательных  организаций</t>
  </si>
  <si>
    <t>Количество учащихся, для которых созданы все виды современных условий обучения</t>
  </si>
  <si>
    <t xml:space="preserve">Доля муниципальных общеобразовательных организаций, в которых отсутствуют предписания надзорных органов, в общем количестве общеобразовательных организаций </t>
  </si>
  <si>
    <t>Число общеобразовательных организаций, в которых отсутствуют предписания надзорных органов</t>
  </si>
  <si>
    <t>всего общеобразовательных организаций</t>
  </si>
  <si>
    <t>Доля молодых людей в возрасте от 14 до 30 лет, принимающих участие в массовых молодёжных мероприятиях к общему количеству  молодёжи  в возрасте от 14 до 30 лет, проживающих на территории МОГО «Усинск»</t>
  </si>
  <si>
    <t xml:space="preserve">численность молодых людей в возрасте от 14 до 30 лет,   принимающих участие в массовых молодёжных мероприятиях </t>
  </si>
  <si>
    <t>Доля молодёжи в возрасте от 14 до 30 лет, участвующей в мероприятиях по развитию инновационного и предпринимательского потенциала молодёжи, от общего количества молодых людей в возрасте от 14 до 30 лет</t>
  </si>
  <si>
    <t>Доля граждан допризывного возраста, участвующих в мероприятиях по допризывной подготовке граждан, в общем количестве граждан допризывного возраста</t>
  </si>
  <si>
    <t>Доля общеобразовательных организаций, реализующих Программы развития воспитательной компоненты в школе, от общего количества общеобразовательных организаций</t>
  </si>
  <si>
    <t>Число общеобразовательных организаций, реализующих Программы развития воспитательной компоненты в школе</t>
  </si>
  <si>
    <t>Всего общеобразовательных организаций</t>
  </si>
  <si>
    <t>Доля выпускников 9 классов, получивших аттестат об основном общем образовании, от общего числа выпускников 9 классов;</t>
  </si>
  <si>
    <t>Количество организованных форм оздоровительного отдыха и занятости детей и подростков</t>
  </si>
  <si>
    <t>Доля учащихся, занимающихся техническими и военно-прикладными видами спорта, в общем количестве учащихся 8-11 классов общеобразовательных организаций</t>
  </si>
  <si>
    <t>Организация предоставления общедоступного бесплатного дошкольного образования</t>
  </si>
  <si>
    <t>Организация предоставления общедоступного бесплатного начального общего, основного общего,  среднего (полного) общего образования</t>
  </si>
  <si>
    <t xml:space="preserve">Организация предоставления дополнительного образования детей </t>
  </si>
  <si>
    <t>Обучающиеся с 1 по 4 класс</t>
  </si>
  <si>
    <t>Обучающиеся с 5 по 9 класс</t>
  </si>
  <si>
    <t>Обучающиеся с 10 по 11 класс</t>
  </si>
  <si>
    <t>Дети в возрасте от 1 года 6 месяцев до 7 лет</t>
  </si>
  <si>
    <t>Муниципальная программа «Развитие образования в 2015 – 2017 гг. и на период до 2020 г.»</t>
  </si>
  <si>
    <t>количество детей в возрасте 1-6 лет, проживающих на территории МО ГО "Усинск" (данные Комистата)</t>
  </si>
  <si>
    <t>численности детей 1-6 лет, которым предоставлена возможность получать услуги дошкольного образования (данные отчета 85-К раздел 2.2 строка 01 сумма граф 5-11)</t>
  </si>
  <si>
    <t>Подпрограмма 1. «Развитие дошкольного, общего и дополнительного образования детей в 2015 – 2017 гг. и на период до 2020 г.»</t>
  </si>
  <si>
    <t>Задача 1. Обеспечение доступности общего (дошкольного, начального, основного, среднего) и дополнительного образования</t>
  </si>
  <si>
    <t>Количество учителей, прошедших обучение по программам повышения квалификации по работе в системе дистанционного обучения</t>
  </si>
  <si>
    <t>чел</t>
  </si>
  <si>
    <t>Число учителей, прошедших обучение по программам повышения квалификации по работе в системе дистанционного обучения в год</t>
  </si>
  <si>
    <t>Задача 2. Повышение качества образования через обновление содержания общего образования (дошкольного, начального, основного, среднего) в соответствии с федеральными государственными образовательными стандартами нового поколения</t>
  </si>
  <si>
    <t>Удовлетворенность населения качеством  общего образования</t>
  </si>
  <si>
    <t>Подпрограмма 2. «Оздоровление, отдых детей и трудоустройство подростков в 2015 – 2017 гг. и на период до 2020 г.»</t>
  </si>
  <si>
    <t>Задача Организация процесса оздоровления,  отдыха и занятости детей и подростков</t>
  </si>
  <si>
    <t>всего детей и подростков</t>
  </si>
  <si>
    <t>Подпрограмма 3. «Дети и молодёжь в 2015 – 2017 гг. и на период до 2020 г.»</t>
  </si>
  <si>
    <t>Задача  1. Содействие учащимся и молодым людям в проявлении своей активности в общественной жизни, продвижение продуктов их научной и инновационной деятельности, поддержка детских, молодёжных социальных инициатив и предпринимательского потенциала</t>
  </si>
  <si>
    <t>Задача 2. Развитие системы мероприятий по воспитанию у детей и молодёжи гражданско-патриотической ответственности, формированию культуры межнациональных и межконфессиональных отношений</t>
  </si>
  <si>
    <t>Доля молодежи  в возрасте от 14 до 30 лет, задействованной в мероприятиях, направленных на формирование гражданско-патриотической ответственности, культуры межнациональных и межконфессиональных отношений, от общего количества молодежи в возрасте от 14 до 30 лет</t>
  </si>
  <si>
    <t>Доля  молодых людей в возрасте от 14 до 30 лет,  участвующих в деятельности патриотическо-молодежных объединениях, от общего количества молодых людей в возрасте от 14 до 30 лет</t>
  </si>
  <si>
    <t>Количество молодых людей в возрасте от 14 до 30 лет,  участвующих в деятельности общественных объединений, в волонтерском движении, в военно-патриотических клубах</t>
  </si>
  <si>
    <t>Количество учащихся 8-11кл, занимающихся техническими и военно-прикладными видами спорта</t>
  </si>
  <si>
    <t>Общее количество учащихся 8-11 классов общеобразовательных организаций</t>
  </si>
  <si>
    <t>Количество граждан допризывного возраста, участвующих в мероприятиях по допризывной подготовке граждан</t>
  </si>
  <si>
    <t>Общее количество граждан допризывного возраста</t>
  </si>
  <si>
    <t>Задача 3. Укрепление материально-технической и методической базы учреждений и организаций для реализации государственной молодёжной политики,   проектов патриотической направленности   на территории муниципального образования городского округа «Усинск»</t>
  </si>
  <si>
    <t xml:space="preserve">Количество учреждений и организаций, осуществляющих государственную молодежную политику и патриотическое воспитание граждан, улучшивших материально-технические  условия </t>
  </si>
  <si>
    <t xml:space="preserve">Число  учреждений и организаций, осуществляющих государственную молодежную политику и патриотическое воспитание граждан, улучшивших материально-технические  условия </t>
  </si>
  <si>
    <t>Подпрограмма 4. «Обеспечение реализации муниципальной программы «Развитие образования в 2015 – 2017 гг. и на период до 2020 г.»</t>
  </si>
  <si>
    <t>Уровень ежегодного выполнения основных мероприятий от общего количества основных мероприятий Подпрограммы 4</t>
  </si>
  <si>
    <t>Общее количество основных мероприятий Подпрограммы 4</t>
  </si>
  <si>
    <t>Количество выполненных основных мероприятий Подпрограммы 4</t>
  </si>
  <si>
    <t xml:space="preserve">   Статус    </t>
  </si>
  <si>
    <t>Ответственный, исполнитель,</t>
  </si>
  <si>
    <t xml:space="preserve">Код бюджетной  
  классификации
</t>
  </si>
  <si>
    <t>Расходы (тыс.руб.), годы</t>
  </si>
  <si>
    <t>ГРБС</t>
  </si>
  <si>
    <t xml:space="preserve">Рз,Пр </t>
  </si>
  <si>
    <t>Развитие образования в 2015 – 2017гг.  и на период до 2020 г.</t>
  </si>
  <si>
    <t>X</t>
  </si>
  <si>
    <t xml:space="preserve">ответственный 
исполнитель   УО АМО ГО «Усинск» 
</t>
  </si>
  <si>
    <t xml:space="preserve"> X </t>
  </si>
  <si>
    <t xml:space="preserve"> X  </t>
  </si>
  <si>
    <t>Развитие дошкольного, общего и дополнительного образования детей в 2015-2017 гг. и на период до 2020 г.</t>
  </si>
  <si>
    <t xml:space="preserve">ответственный 
исполнитель   УО 
</t>
  </si>
  <si>
    <t xml:space="preserve">Задача 1 Обеспечение доступности общего (дошкольного, начального, основного, среднего) и дополнительного образования» 
</t>
  </si>
  <si>
    <t xml:space="preserve">Основное      
мероприятие   1.1
</t>
  </si>
  <si>
    <t>Создание условий, способствующих доступности общего и дополнительного образования</t>
  </si>
  <si>
    <t xml:space="preserve">Всего         </t>
  </si>
  <si>
    <t>Мероприятие   1.1.1</t>
  </si>
  <si>
    <t>Перепрофилирование помещений в дошкольные группы, ввод новых мест на объектах дошкольного образования</t>
  </si>
  <si>
    <t>УО АМО ГО «Усинск»</t>
  </si>
  <si>
    <t>Мероприятие   1.1.2</t>
  </si>
  <si>
    <t xml:space="preserve">Внедрение системы дистанционного обучения                 </t>
  </si>
  <si>
    <t>Задача 2. Повышение качества образования через обновление содержания общего образования (дошкольного, начального. основного, среднего) в соответствии с ФГОС нового поколения</t>
  </si>
  <si>
    <t xml:space="preserve">Основное мероприятие 1.2. </t>
  </si>
  <si>
    <t>Укрепление материально-технической базы организаций общего (дошкольного, начального, основного, среднего) и дополнительного образования</t>
  </si>
  <si>
    <t>Мероприятие 1.2.1.</t>
  </si>
  <si>
    <t xml:space="preserve">Мероприятие 1.2.2. </t>
  </si>
  <si>
    <t xml:space="preserve">Создание и обновление единого банка данных о детях дошкольного возраста, в том числе о детях с ограниченными возможностями здоровья             </t>
  </si>
  <si>
    <t>Мероприятие 1.2.3.</t>
  </si>
  <si>
    <t xml:space="preserve">Основное    мероприятие   1.3                    </t>
  </si>
  <si>
    <t xml:space="preserve">Основное мероприятие 1.4. </t>
  </si>
  <si>
    <t>Развитие системы профориентации учащихся</t>
  </si>
  <si>
    <t>Мероприятие 1.4.1.</t>
  </si>
  <si>
    <t>Модернизация материально-технического обеспечения  кабинетов технологии, кабинетов профориентации и приобретение учебно-методических пособий в образовательных организациях.</t>
  </si>
  <si>
    <t>Мероприятие 1.4.2</t>
  </si>
  <si>
    <t xml:space="preserve">Проведение профориентационных мероприятий, посвященных популяризации востребованных на рынке труда профессий и специальностей        </t>
  </si>
  <si>
    <t>Мероприятие 1.4.3.</t>
  </si>
  <si>
    <t>Создание и обновление виртуальных профориентационных кабинетов на сайтах образовательных организаций.</t>
  </si>
  <si>
    <t xml:space="preserve">Основное     мероприятие   1.5.                  </t>
  </si>
  <si>
    <t>Мероприятие 1.5.1.</t>
  </si>
  <si>
    <t>Создание здоровьесберегающей среды в образовательных организациях</t>
  </si>
  <si>
    <t>Мероприятие 1.5.2.</t>
  </si>
  <si>
    <t>Проведение муниципальных мероприятий среди образовательных организаций, премирование лучших образовательных организаций</t>
  </si>
  <si>
    <t>Задача 3. Развитие кадрового потенциала системы образования</t>
  </si>
  <si>
    <t xml:space="preserve">Основное мероприятие 1.6. </t>
  </si>
  <si>
    <t>Создание условий для совершенствования кадрового обеспечения системы образования.</t>
  </si>
  <si>
    <t>Мероприятие 1.6.1.</t>
  </si>
  <si>
    <t>Проведение муниципальных мероприятий среди педагогических работников, участие в республиканских, всероссийских мероприятиях (конкурсах, фестивалях, семинарах и др.), премирование лучших педагогов</t>
  </si>
  <si>
    <t>Мероприятие 1.6.2.</t>
  </si>
  <si>
    <t xml:space="preserve">Повышение квалификации руководящих и педагогических работников системы образования </t>
  </si>
  <si>
    <t>Задача 4 Развитие системы выявления и поддержки одаренных детей</t>
  </si>
  <si>
    <t xml:space="preserve">Основное     мероприятие   1.7.                    </t>
  </si>
  <si>
    <t>Создание условий для выявления и поддержки одаренных детей</t>
  </si>
  <si>
    <t>Мероприятие 1.7.1.</t>
  </si>
  <si>
    <t>Проведение муниципальных мероприятий среди обучающихся, участие обучающихся в республиканских, всероссийских мероприятиях (фестивалях, конкурсах, олимпиадах и др.), премирование лучших обучающихся стипендиями и премиями</t>
  </si>
  <si>
    <t>Задача 5 Совершенствование инфраструктуры образовательных организаций</t>
  </si>
  <si>
    <t xml:space="preserve">Основное     мероприятие   1.8.               </t>
  </si>
  <si>
    <t>Создание условий для модернизации инфраструктуры образовательных организаций</t>
  </si>
  <si>
    <t>Мероприятие 1.8.1.</t>
  </si>
  <si>
    <t>Проведение текущего ремонта в образовательных организациях и обустройство прилегающих территорий</t>
  </si>
  <si>
    <t>Мероприятие 1.8.2.</t>
  </si>
  <si>
    <t>Обеспечение  доступа к сети интернет образовательных организаций</t>
  </si>
  <si>
    <t>Мероприятие 1.8.3.</t>
  </si>
  <si>
    <t>Оснащение новых зданий образовательных организаций</t>
  </si>
  <si>
    <t xml:space="preserve">Основное     мероприятие   1.9.               </t>
  </si>
  <si>
    <t xml:space="preserve">УО АМО ГО «Усинск» </t>
  </si>
  <si>
    <t>Оздоровление, отдых детей и трудоустройство подростков в 2015-2017 гг. и на период до 2020 г.</t>
  </si>
  <si>
    <t>ответственный исполнитель УО АМО ГО «Усинск»</t>
  </si>
  <si>
    <t>соисполнитель УФКиС АМО ГО «Усинск»</t>
  </si>
  <si>
    <t>Задача Организация процесса оздоровления,отдыха  и занятости детей и подростков</t>
  </si>
  <si>
    <t>Основное    мероприятие  2.2.</t>
  </si>
  <si>
    <t>Организация  круглогодичного оздоровления, отдыха и занятости детей и несовершеннолетних подростков за счет средств местного бюджета</t>
  </si>
  <si>
    <t>Мероприятие 2.2.1</t>
  </si>
  <si>
    <t>Организация оздоровления и отдыха детей в загородных лагерях за пределами МОГО "Усинск"</t>
  </si>
  <si>
    <t>Мероприятие 2.2.2</t>
  </si>
  <si>
    <t>Организация оздоровления и отдыха и занятости детей, в т.ч трудоустройство несовершеннолетних подростков в летний период на территории МОГО "Усинск"</t>
  </si>
  <si>
    <t>Мероприятие 2.2.3</t>
  </si>
  <si>
    <t>Содействие организации малозатратных форм организации отдыха молодежи: тематических лагерей, туристических слетов и организация деятельности студенческих и молодежных трудовых отрядов и участие в республиканском слете участников лагерей труда и отдыха</t>
  </si>
  <si>
    <t>Мероприятие 2.2.4</t>
  </si>
  <si>
    <t>Взаимодействие с представителями государственных, муниципальных надзорных органов по вопросам проведения приемки лагерей с дневным пребыванием детей, организованных на базе общеобразовательных и спортивных организаций</t>
  </si>
  <si>
    <t>Мероприятие 2.2.5</t>
  </si>
  <si>
    <t>Обеспечение контроля за деятельностью детских оздоровительных лагерей, расположенных на территории МОГО «Усинск» и за его пределами.</t>
  </si>
  <si>
    <t>Мероприятие 2.2.6</t>
  </si>
  <si>
    <t>Формирование педагогических (медицинских) кадров для работы в лагерях с дневным пребыванием детей, организованных на базе общеобразовательных и спортивных организаций и за пределами  МОГО «Усинск»</t>
  </si>
  <si>
    <t>Дети и молодёжь в 2015-2017 гг. и на период до 2020 г</t>
  </si>
  <si>
    <t xml:space="preserve">ответственный 
исполнитель   
подпрограммы  
УО АМО ГО «Усинск»
</t>
  </si>
  <si>
    <t>Задача 1. Содействие детям и молодёжи  в проявлении своей активности в общественной жизни, продвижение продуктов научной и инновационной деятельности, поддержка детских, молодёжных социальных инициатив и предпринимательского потенциала</t>
  </si>
  <si>
    <t>Основное мероприятие 3.1</t>
  </si>
  <si>
    <t xml:space="preserve">Обеспечение поддержки детских, молодёжных социальных инициатив и предпринимательского потенциала, пропаганды здорового образа жизни среди молодёжи </t>
  </si>
  <si>
    <t>Мероприятие 3.1.1</t>
  </si>
  <si>
    <t>Организация и проведение муниципальных мероприятий, форумов, творческих конкурсов, социальных проектов, фестивалей, спортивных соревнований, турниров, праздников.</t>
  </si>
  <si>
    <t>Мероприятие 3.1.2</t>
  </si>
  <si>
    <t xml:space="preserve">Участие в республиканских и российских форумах творческих конкурсах, социальных проектах, семинарах, фестивалях, туристических слетах, тематических лагерях, турнирах </t>
  </si>
  <si>
    <t>Мероприятие 3.1.3</t>
  </si>
  <si>
    <t>Организация и проведение социологического анкетирования молодёжи. Подготовка и распространение листовок, плакатов, буклетов, брошюр и др. по молодежной и патриотической тематике.</t>
  </si>
  <si>
    <t>Мероприятие 3.1.4</t>
  </si>
  <si>
    <t xml:space="preserve">Организация и проведение мероприятий, направленных на развитие и поддержку волонтерского движения </t>
  </si>
  <si>
    <t>Мероприятие 3.1.5</t>
  </si>
  <si>
    <t xml:space="preserve">Проведение тематических олимпиад и конкурсов, организация мероприятий направленных на пропаганду семейных ценностей </t>
  </si>
  <si>
    <t>Мероприятие 3.1.6</t>
  </si>
  <si>
    <t>Организация деятельности Молодежного парламента МО ГО «Усинск»: проведение сессий, выборов, семинаров, работа общественной приемной, реализация проектов.</t>
  </si>
  <si>
    <t>Мероприятие 3.1.7</t>
  </si>
  <si>
    <t>Мероприятие 3.1.8</t>
  </si>
  <si>
    <t>Обеспечение деятельности МБУ «Молодежный центр»</t>
  </si>
  <si>
    <t>Мероприятие 3.1.9</t>
  </si>
  <si>
    <t xml:space="preserve">Создание и деятельность проектного комитета по развитию  и поддержке молодежных некоммерческих организаций и объединений, реализация проектов.  </t>
  </si>
  <si>
    <t>Задача 2.  Развитие системы мероприятий по воспитанию у детей и молодёжи гражданско-патриотической ответственности, формированию культуры межнациональных и межконфессиональных отношений</t>
  </si>
  <si>
    <t>Основное мероприятие 3.2</t>
  </si>
  <si>
    <t xml:space="preserve"> Организация мероприятий, направленных на формирование у молодёжи гражданско-патриотической ответственности, культуры межнациональных и межконфессиональных отношений </t>
  </si>
  <si>
    <t>Мероприятие 3.2.1</t>
  </si>
  <si>
    <t>Организация и проведение фотовыставок, акций, марафонов, патриотических десантов</t>
  </si>
  <si>
    <t>Мероприятие 3.2.2</t>
  </si>
  <si>
    <t>Организация и проведение мероприятий, посвященных памятным датам Российской истории</t>
  </si>
  <si>
    <t>Мероприятие 3.2.3</t>
  </si>
  <si>
    <t>Организация курсов повышения квалификации педагогов по патриотическому воспитанию  обучающихся</t>
  </si>
  <si>
    <t>Мероприятие 3.2.4</t>
  </si>
  <si>
    <t>Проведение  муниципальных мероприятий патриотической направленности  в т.ч. для молодежи допризывного и призывного возраста.</t>
  </si>
  <si>
    <t xml:space="preserve">УО АМО ГО «Усинск»                 Соисполнитель
ОВК РК,
ОО «СВАЧиЛВ», ГБУЗ РК «УЦРБ»
</t>
  </si>
  <si>
    <t>Мероприятие 3.2.5</t>
  </si>
  <si>
    <t>Участие в республиканских, межрегиональных, всероссийских мероприятиях патриотической направленности, в т.ч. для молодежи допризывного и призывного возраста.</t>
  </si>
  <si>
    <t>Задача 3.   Укрепление материально-технической и методической базы учреждений и организаций для реализации государственной молодёжной политики,   проектов патриотической направленности   на территории муниципального образования городского округа «Усинск»</t>
  </si>
  <si>
    <t>Основное мероприятие 3.3</t>
  </si>
  <si>
    <t>Совершенствование материально-технического и методического обеспечения мероприятий молодёжной политики,  проектов патриотической направленности  на территории МО ГО «Усинск»</t>
  </si>
  <si>
    <t>Мероприятие 3.3.1</t>
  </si>
  <si>
    <t>Приобретение оборудования для работы с общественными объединениями и волонтерскими организациями.</t>
  </si>
  <si>
    <t>Мероприятие 3.3.2</t>
  </si>
  <si>
    <t>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центров, в том числе для занятий с допризывной молодёжью</t>
  </si>
  <si>
    <t>Обеспечение реализации муниципальной программы «Развитие образования в 2015 – 2017 гг. и на период до 2020 г.»</t>
  </si>
  <si>
    <t>Задача 1. Обеспечение предоставления общедоступного дошкольного образования</t>
  </si>
  <si>
    <t>Основное мероприятие 4.1</t>
  </si>
  <si>
    <t>Обеспечение присмотра и ухода за детьми, включая организацию их питания и режима дня</t>
  </si>
  <si>
    <t>Задача 2. Обеспечение предоставления общедоступного начального общего, основного общего, среднего общего образования по основным образовательным программам</t>
  </si>
  <si>
    <t>Основное мероприятие 4.4</t>
  </si>
  <si>
    <t>Задача 3. Обеспечение предоставления дополнительного образования</t>
  </si>
  <si>
    <t>Основное мероприятие 4.6</t>
  </si>
  <si>
    <t>Осуществление дополнительного  образования</t>
  </si>
  <si>
    <t>Задача 4. Обеспечение выполнения мероприятий Программы</t>
  </si>
  <si>
    <t>Основное мероприятие 4.7</t>
  </si>
  <si>
    <t>Основное мероприятие 4.8</t>
  </si>
  <si>
    <t>Основное мероприятие 4.9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</si>
  <si>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МО ГО "Усинск" и юридических лиц на реализацию целей муниципальной программы «Развитие образования в 2015 – 2017 гг. и на период до 2020 г.»</t>
  </si>
  <si>
    <t>Муниципальная программа «Развитие образования в 2015 – 2017 гг.  и на период до 2020 г.»</t>
  </si>
  <si>
    <t>Основное    мероприятие  2.1</t>
  </si>
  <si>
    <t>Расходы за счет субсидии на мероприятия по проведению оздоровительной кампании детей</t>
  </si>
  <si>
    <t>Мероприятие 2.1.1</t>
  </si>
  <si>
    <t>Организация оздоровления и отдыха детей в загородных лагерях за пределами МОГО "Усинск" за счет средств республиканского бюджета</t>
  </si>
  <si>
    <t>Дети и молодёжь в 2015-2017 гг. и на период до 2020 г.</t>
  </si>
  <si>
    <t>Обеспечение реализации муниципальной программы «Развитие образования в 2015 – 2017 и на период до 2020 года»</t>
  </si>
  <si>
    <t>Основное мероприятие 4.2</t>
  </si>
  <si>
    <t>Основное мероприятие 4.3</t>
  </si>
  <si>
    <t>Расходы за счет 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</si>
  <si>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 xml:space="preserve">Доля общеобразовательных организаций, 
внедряющих систему дистанционного обучения/технологии дистанционного обучения, в общем количестве общеобразовательных организаций
</t>
  </si>
  <si>
    <t>численность обучающихся (всего) (76-РИК раздел 1.2. строка 01 
графа 5)</t>
  </si>
  <si>
    <t>Всего выпускников муниципальных общеобразовательных организаций, сдававших единый государственный экзамен по данным предметам</t>
  </si>
  <si>
    <t>Доля учащихся, принимающих участие в мероприятиях профориентационной направленности, от общего количества учащихся общеобразовательных организаций</t>
  </si>
  <si>
    <t xml:space="preserve">год, предшествующий отчетному &lt;4&gt;
</t>
  </si>
  <si>
    <t xml:space="preserve">отчетный год
</t>
  </si>
  <si>
    <t>план</t>
  </si>
  <si>
    <t>Приложение 1</t>
  </si>
  <si>
    <t xml:space="preserve">Сведения
о достижении значений целевых показателей (индикаторов)
</t>
  </si>
  <si>
    <t>Приложение 2</t>
  </si>
  <si>
    <t>Ресурсное обеспечение реализации муниципальной программы «Развитие образования в 2015 – 2017 гг. и на период до 2020 г.» за счет средств бюджета МО ГО "Усинск"</t>
  </si>
  <si>
    <t>Приложение 3</t>
  </si>
  <si>
    <t>Приложение 5</t>
  </si>
  <si>
    <t xml:space="preserve"> Наименование муниципальной   программы,   подпрограммы муниципальной   программы   (ведомственной   целевой    программы,    основного   мероприятия)
</t>
  </si>
  <si>
    <t xml:space="preserve">федеральный бюджет         
</t>
  </si>
  <si>
    <t>республиканский бюджет Республики Коми</t>
  </si>
  <si>
    <t xml:space="preserve">бюджет МО ГО «Усинск» 
</t>
  </si>
  <si>
    <t xml:space="preserve">юридические лица 
</t>
  </si>
  <si>
    <t xml:space="preserve">Всего:  в том числе:   </t>
  </si>
  <si>
    <t>Анализ оценки эффективности муниципальной программы</t>
  </si>
  <si>
    <t>(наименование муниципальной программы)</t>
  </si>
  <si>
    <t>Управление образования администрации муниципального образования городского округа "Усинск"</t>
  </si>
  <si>
    <t>(ответственный исполнитель муниципальной программы)</t>
  </si>
  <si>
    <t>Целевые индикаторы оценки эффективности реализации программы</t>
  </si>
  <si>
    <t>Плановое значение индикатора (Зп)</t>
  </si>
  <si>
    <t>Фактическое значение индикатора (Зф)</t>
  </si>
  <si>
    <t xml:space="preserve">Степень достижения показателя (индикатора) муниципальной программы (Сдп) </t>
  </si>
  <si>
    <t>Оценка степени соответствия запланированному уровню затрат и эффективности использования средств МБ</t>
  </si>
  <si>
    <t>за отчетный период</t>
  </si>
  <si>
    <t>план (Фп)</t>
  </si>
  <si>
    <t>факт (Фф)</t>
  </si>
  <si>
    <t>Уровень финансирования реализации программы (Уф=Фф/Фп)</t>
  </si>
  <si>
    <t>Доля учащихся 10-11 классов в общеобразовательных организациях, обучающихся в классах с профильными и углубленным изучением отдельных предметов, в общей численности обучающихся 10-11 классов</t>
  </si>
  <si>
    <t>Доля муниципальных общеобразовательных организаций, в которых отсутствуют предписания надзорных органов, в общем количестве общеобразовательных организаций</t>
  </si>
  <si>
    <t>Доля молодых людей в возрасте от 14 до 30 лет, принимающих участие в массовых молодёжных мероприятиях (профессиональные и творческие конкурсы, спортивно-оздоровительные мероприятия, соревнования, турниры, научные олимпиады) к общему количеству молодёжи, проживающей на территории муниципального образования</t>
  </si>
  <si>
    <t>Примечание: эффективность (неэффективность) реализации муниципальной программы рассчитывается по следующей формуле</t>
  </si>
  <si>
    <t>Эгп=Сдц*Уф</t>
  </si>
  <si>
    <t>где:</t>
  </si>
  <si>
    <t xml:space="preserve"> Сдц - степень достижения целей (решения задач)</t>
  </si>
  <si>
    <t>Уф - уровень финансирования реализации программы</t>
  </si>
  <si>
    <t>Сдц=(Сдп1+Сдп2+Cдпn)/N</t>
  </si>
  <si>
    <t>Сдп - степень достижения показателя (индикатора) муниципальной программы</t>
  </si>
  <si>
    <t>N - количество показателей (индикаторов) муниципальной программы</t>
  </si>
  <si>
    <t>Сдп = Зф/Зп</t>
  </si>
  <si>
    <t>Зф - фактическое значение показателя (индикатора) программы</t>
  </si>
  <si>
    <t>Зп - плановое значение показателя (индикатора) программы (для показателей (индикаторов), желаемой тенденцией развития которых является рост значений)</t>
  </si>
  <si>
    <t>или,</t>
  </si>
  <si>
    <r>
      <t xml:space="preserve">Сдп = Зп/Зф </t>
    </r>
    <r>
      <rPr>
        <sz val="11"/>
        <color theme="1"/>
        <rFont val="Times New Roman"/>
        <family val="1"/>
        <charset val="204"/>
      </rPr>
      <t>(для показателей (индикаторов), желаемой тенденцией развития которых является снижение значений)</t>
    </r>
  </si>
  <si>
    <t>Вывод об эффективности реализации муниципальной программы</t>
  </si>
  <si>
    <t>Критерии оценки эффективности Эгп</t>
  </si>
  <si>
    <t>Неэффективная</t>
  </si>
  <si>
    <t>менее 0,5</t>
  </si>
  <si>
    <t>Уровень эффективности удовлетворительный</t>
  </si>
  <si>
    <t>0,5 - 0,79</t>
  </si>
  <si>
    <t>Эффективная</t>
  </si>
  <si>
    <t>0,8 - 1</t>
  </si>
  <si>
    <t>Высокоэффективная</t>
  </si>
  <si>
    <t>более 1</t>
  </si>
  <si>
    <t>"Развитие образования в 2015 – 2017 годах  и на период до 2020 года"</t>
  </si>
  <si>
    <t>Доля детей в возрасте от 1-6 лет, получающих дошкольную образовательную услугу  и (или) услугу по их содержанию в муниципальных  образовательных организациях в общей численности детей в возрасте 1-6 лет</t>
  </si>
  <si>
    <t>Число организованных форм оздоровительного отдыха и занятости детей и подростков: 18 загородных; 3-отряд мэра;  9-лагеря труда и отдыха; 1- оздоровление в УЦРБ; 51-лагеря с дневным пребыванием (весна, лето, осень)</t>
  </si>
  <si>
    <t>Строительство здания детского сада в с.Усть Лыжа на 45 мест</t>
  </si>
  <si>
    <t>Мероприятие 1.9.1.</t>
  </si>
  <si>
    <t>Мероприятие 1.9.2.</t>
  </si>
  <si>
    <t>Мероприятие 1.9.3.</t>
  </si>
  <si>
    <t>Мероприятие 1.9.4.</t>
  </si>
  <si>
    <t>Строительство здания детского сада в с.Щельябож на 45 мест</t>
  </si>
  <si>
    <t>Строительство здания детского сада в с.Мутный Материк на 80 мест</t>
  </si>
  <si>
    <t>исполнитель  АМО ГО «Усинск» (МБУ «УКС»)</t>
  </si>
  <si>
    <t>Всего:</t>
  </si>
  <si>
    <t>Функционирует государственная информационная система "Электронные услуги в сфере образования", в которой регистрируются дети дошкольного возраста, в том числе дети-инвалиды.</t>
  </si>
  <si>
    <t>Подпрограмма 3. «Дети и молодёжь в 2015-2017 гг. и на период до 2020 г."</t>
  </si>
  <si>
    <t xml:space="preserve">Основное     мероприятие   1.10.   </t>
  </si>
  <si>
    <t>Расходы за счет субсидии на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</si>
  <si>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 xml:space="preserve">Мероприятие   1.10.1   </t>
  </si>
  <si>
    <t>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</si>
  <si>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 xml:space="preserve">Вручение  премий творческой  молодежи, талантливым спортсменам, отличникам     учебы, активистам  молодежного движения, в т.ч. организация  и проведение  церемонии "Успех"   в сфере       культуры, спорта, и  молодежной общественной  жизни   </t>
  </si>
  <si>
    <t>Обеспечен доступ к сети Интернет во всех образовательных организациях</t>
  </si>
  <si>
    <t>Число выпускников муниципальных общеобразовательных организаций, сдавших единый государственный экзамен по русскому языку и математике</t>
  </si>
  <si>
    <t>Численность педагогических работников, прошедших аттестацию на высшую и первую квалификационные категории и соответствие занимаемой должности</t>
  </si>
  <si>
    <t>Обоснование отклонений значений целевого показателя (индикаторы) на отчётную дату</t>
  </si>
  <si>
    <t>Информация о проделанной работе (выполнении мероприятия)</t>
  </si>
  <si>
    <t>Задача Организация процесса оздоровления, отдыха  и занятости детей и подростков</t>
  </si>
  <si>
    <t>УКиНП АМО ГО «Усинск»</t>
  </si>
  <si>
    <t>Основное    мероприятие  2.3</t>
  </si>
  <si>
    <t>Организация круглогодичного оздоровления и отдыха детей</t>
  </si>
  <si>
    <t>Мероприятие 2.3.1</t>
  </si>
  <si>
    <t>Организация оздоровления и отдыха детей в загородных лагерях за пределами МО ГО "Усинск"</t>
  </si>
  <si>
    <t>Мероприятие 2.3.2</t>
  </si>
  <si>
    <t>Организация оздоровления и отдыха детей на территории МО ГО "Усинск"</t>
  </si>
  <si>
    <t>Основное    мероприятие  2.4</t>
  </si>
  <si>
    <t>Организация занятости детей, в т.ч трудоустройство несовершеннолетних подростков в летний период на территории МО ГО "Усинск"</t>
  </si>
  <si>
    <t>Мероприятие 2.4.1</t>
  </si>
  <si>
    <t>Оплата труда несовершеннолетних подростков, привлеченных для работы в "Отряде мэра" и лагерях труда и отдыха, организованных в летний период на территории МО ГО "Усинск"</t>
  </si>
  <si>
    <t>Обеспечение функционирования "Отряда мэра" и лагерей труда и отдыха, организованных в летний период на территории МО ГО "Усинск"</t>
  </si>
  <si>
    <t>Мероприятие 2.4.2</t>
  </si>
  <si>
    <t>Мероприятие 2.3.3</t>
  </si>
  <si>
    <t xml:space="preserve">Мероприятия по проведению оздоровительной кампании детей </t>
  </si>
  <si>
    <t>Мероприятие 4.4.3</t>
  </si>
  <si>
    <t xml:space="preserve">Перечислены субсидии дошкольным организациям на выполнение муниципального задания </t>
  </si>
  <si>
    <t xml:space="preserve">Перечислены субсидии МАУДО "ЦДОД" на оплату труда работникам и на выполнение муниципального задания </t>
  </si>
  <si>
    <t xml:space="preserve">Перечислены субсидия на выполнение муниципального задания МБУ "Молодёжный центр" </t>
  </si>
  <si>
    <t xml:space="preserve">соисполнитель 
ОВК РК
</t>
  </si>
  <si>
    <t xml:space="preserve">соисполнитель 
ГБУЗ РК "УЦРБ"
</t>
  </si>
  <si>
    <t xml:space="preserve">соисполнитель 
ГУ РК «ЦЗН» г. Усинска
</t>
  </si>
  <si>
    <t xml:space="preserve">соисполнитель 
ТКПДН и ЗП МО ГО "Усинск"
</t>
  </si>
  <si>
    <t xml:space="preserve">соисполнитель Отделение социальной помощи семье и детям ТЦСОН г.Усинск
</t>
  </si>
  <si>
    <t>Мероприятие 4.4.1</t>
  </si>
  <si>
    <t>Мероприятие 4.4.2</t>
  </si>
  <si>
    <t xml:space="preserve">Реализация муниципальными дошкольными и муниципальными общеобразовательными организациями образовательных программ </t>
  </si>
  <si>
    <t>Организация питания обучающихся 1-4 классов в муниципальных образовательных организациях, реализующих образовательную программу начального общего образования</t>
  </si>
  <si>
    <t>Организация досуга детей, подростков и молодежи</t>
  </si>
  <si>
    <t>Предоставление дополнительного образования (человеко-часы)</t>
  </si>
  <si>
    <t>Доля  детей и подростков, охваченных различными формами отдыха, оздоровления и занятости, от общей численности детей школьного возраста / Количество детей и подростков, охваченных различными формами отдыха, оздоровления и занятости, от общей численности детей школьного возраста, в рамках соглашения</t>
  </si>
  <si>
    <t>Число детей, находящихся в трудной жизненной ситуации, охваченных различными формами оздоровления, отдыха и занятости в рамках соглашения</t>
  </si>
  <si>
    <t>Количество  детей, находящихся в трудной жизненной ситуации, охваченных различными формами оздоровления, отдыха и занятости , от общей численности детей, оздоровленных и отдохнувших в рамках соглашения</t>
  </si>
  <si>
    <t>Число детей и подростков, охваченных различными формами отдыха, оздоровления и занятости/Число детей и подростков, охваченных различными формами отдыха, оздоровления и занятости в рамках соглашения</t>
  </si>
  <si>
    <t>ед</t>
  </si>
  <si>
    <t>Мероприятие 1.9.5.</t>
  </si>
  <si>
    <t>Мероприятие 1.9.6.</t>
  </si>
  <si>
    <t>Строительство здания школы в г. Усинске на 900 мест</t>
  </si>
  <si>
    <t>соисполнитель ГУ РК «ЦЗН» г. Усинска</t>
  </si>
  <si>
    <t>соисполнитель ТКПДН и ЗП МО ГО "Усинск"</t>
  </si>
  <si>
    <t xml:space="preserve">соисполнитель ГБУЗ РК «УЦРБ» </t>
  </si>
  <si>
    <t>соисполнитель Отделение социальной помощи семье и детям ТЦСОН г.Усинска</t>
  </si>
  <si>
    <t xml:space="preserve">ответственный 
исполнитель   
УО АМО ГО «Усинск»
</t>
  </si>
  <si>
    <t xml:space="preserve">УО АМО ГО «Усинск»                                  Соисполнитель
ГУ РК «ЦЗН» г. Усинска,
ТКПДН,
ГБУЗ РК «УЦРБ»,
УФКиС
</t>
  </si>
  <si>
    <t xml:space="preserve">УО АМО ГО «Усинск»                                 Соисполнитель
Отделение социальной помощи семье и детям ТЦСОН г.Усинска, ГУ РК «ЦЗН» г. Усинска,
ТКПДН
</t>
  </si>
  <si>
    <t xml:space="preserve">УКиНП АМО ГО «Усинск»
</t>
  </si>
  <si>
    <t xml:space="preserve">ОО «СВАЧиЛВ»
</t>
  </si>
  <si>
    <t xml:space="preserve">ГБУЗ РК «УЦРБ»
</t>
  </si>
  <si>
    <t xml:space="preserve">ОВК РК
</t>
  </si>
  <si>
    <t xml:space="preserve">Отдел здравоохранения и социальной защиты населения муниципального образования городского округа "Усинск"
</t>
  </si>
  <si>
    <t>соисполнитель  АМО ГО «Усинск» (МБУ «УКС»)</t>
  </si>
  <si>
    <t>соисполнитель Отдел здравоохранения и социальной защиты населения муниципального образования городского округа "Усинск"</t>
  </si>
  <si>
    <t>Мероприятие 4.1.1</t>
  </si>
  <si>
    <t>Обеспечение присмотра и ухода за детьми</t>
  </si>
  <si>
    <t>Осуществление бесплатного питания льготной категории детей, посещающих образовательные организации, реализующие образовательную программу дошкольного образования</t>
  </si>
  <si>
    <t>Мероприятие 4.1.2</t>
  </si>
  <si>
    <t>Организация питания обучающихся льготной категории и воспитанников пришкольных интернатов</t>
  </si>
  <si>
    <t>Мероприятие 4.4.4</t>
  </si>
  <si>
    <t>Мероприятие 4.4.5</t>
  </si>
  <si>
    <t>Организация подвоза обучающихся проживающих в п. Усадор и с. Колва</t>
  </si>
  <si>
    <t xml:space="preserve">Перечислены субсидии общеобразовательным организациям на питание обучающихся льготной категории и воспитанников пришкольных интернатов, согласно выставленным счетам-фактурам. </t>
  </si>
  <si>
    <t>Обеспечение осуществления общего образования</t>
  </si>
  <si>
    <t xml:space="preserve">Организация питания обучающихся льготной категории и воспитанников пришкольных интернатов 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</si>
  <si>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</si>
  <si>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</t>
  </si>
  <si>
    <t>Приложение 4</t>
  </si>
  <si>
    <t>наименование муниципальной подпрограммы, ведомственной целевой программы, основного мероприятия, мероприятий реализуемых в рамках основного мероприятия, контрольное событие</t>
  </si>
  <si>
    <t xml:space="preserve">статус контрольного события(0,1,2)                                                                        
</t>
  </si>
  <si>
    <t>ответственный исполнитель</t>
  </si>
  <si>
    <t>ожидаемый непосредственный результат (индикатор)</t>
  </si>
  <si>
    <t>начало реализации</t>
  </si>
  <si>
    <t>окончание реализации (дата контрольного события)</t>
  </si>
  <si>
    <t>КБК</t>
  </si>
  <si>
    <t>объём ресурсного обеспечения</t>
  </si>
  <si>
    <t xml:space="preserve">      График реализации (месяц, квартал)</t>
  </si>
  <si>
    <t>I</t>
  </si>
  <si>
    <t>II</t>
  </si>
  <si>
    <t>III</t>
  </si>
  <si>
    <t>IV</t>
  </si>
  <si>
    <t>Подпрограмма 1. Развитие дошкольного, общего и дополнительного образования детей в 2015 – 2017 гг. и на период до 2020 г.</t>
  </si>
  <si>
    <t>Основное мероприятие 1.1 Создание условий, способствующих доступности общего и дополнительного образования</t>
  </si>
  <si>
    <t>Мероприятие 1.1.1 Перепрофилирование помещений в дошкольные группы, ввод новых мест на объектах дошкольного образования</t>
  </si>
  <si>
    <t>Повышение уровня обеспеченности объектами дошкольного образования, ввод мест в объектах дошкольного образования</t>
  </si>
  <si>
    <t xml:space="preserve">Мероприятие  1.1.2  Внедрение системы дистанционного обучения                 </t>
  </si>
  <si>
    <t>V</t>
  </si>
  <si>
    <t>Контрольное  событие № 1 Дистанционное обучение будет осуществляться: в 2016 г. - базовой (опорной) СОШ № 3 профильное и предпрофильное обучение учащихся школы с. Усть-Уса; в 2017 г. - базовой (опорной) СОШ № 3 профильное и предпрофильное обучение учащихся школ с. Мутный Материк, с. Щельябож;  в 2018 г. -базовой (опорной) СОШ № 4 учащихся  малокомплектных школ с. Усть-Лыжа, д. Денисовка, Захарвань; базовой (опорной) СОШ № 3 профильное и предпрофильное обучение учащихся школы с. Усть-Уса, профильное и предпрофильное обучение учащихся школ с. Мутный Материк, с. Щельябож</t>
  </si>
  <si>
    <t>Дистанционное обучение осуществляется базовой (опорной) СОШ № 3 профильное и предпрофильное обучение учащихся СОШ с. Усть-Уса, Щельябож, Мутный Материк, СОШ № 4 - учащихся ООШ д. Денисовка, Захарвань, с. Усть-Лыжа</t>
  </si>
  <si>
    <t>Основное мероприятие 1.2 Укрепление материально-технической базы организаций общего (дошкольного, начального, основного, среднего) и дополнительного образования</t>
  </si>
  <si>
    <t>Удовлетворенность населения качеством дошкольного и общего образования от общего числа опрошенных  родителей, дети которых посещают образовательные организации в соответствующем году составит -  95 и 90% соответственно</t>
  </si>
  <si>
    <t>Мероприятие 1.2.1 Совершенствование материально-технической базы образовательных организаций, реализующих образовательные программы дошкольного образования  в соответствии с ФГОС  и дополнительного образования</t>
  </si>
  <si>
    <t>Повышение качества предоставляемых услуг, Повышение уровня удовлетворенности населения качеством образования</t>
  </si>
  <si>
    <t xml:space="preserve">Мероприятие 1.2.2  Создание и обновление единого банка данных о детях дошкольного возраста, в том числе о детях с ограниченными возможностями здоровья             </t>
  </si>
  <si>
    <t>Повышение качества предоставляемых услуг</t>
  </si>
  <si>
    <t>Повышение уровня удовлетворенности населения качеством образования</t>
  </si>
  <si>
    <t xml:space="preserve">Контрольное  событие № 2.Будут оснащены в соответствии с требованиями ФГОС в 2016 году 21 образовательные организации , в 2017 году - 14 образовательных организаций, в 2018 году - 19 образовательных организаций              </t>
  </si>
  <si>
    <t xml:space="preserve">Основное мероприятие 1.3 Организация и проведение государственной  итоговой аттестации учащихся 9, 11(12) классов             </t>
  </si>
  <si>
    <t>Основное мероприятие 1.4  Развитие системы профориентации учащихся</t>
  </si>
  <si>
    <t>Доля учащихся, принимающих участие в мероприятиях, профориентационной направленности, от общего количества учащихся общеобразовательных организаций к 2020 году составит 70 %</t>
  </si>
  <si>
    <t>Мероприятие 1.4.1 Модернизация материально-технического обеспечения  кабинетов технологии, кабинетов профориентации и приобретение учебно-методических пособий в образовательных организациях</t>
  </si>
  <si>
    <t>Обновлённая муниципальная  инфраструктура профориентационной работы, обеспечивающая сопровождение профессионального самоопределения, профессионального выбора учащихся</t>
  </si>
  <si>
    <t>Мероприятие 1.4.2  Проведение профориентационных мероприятий, посвященных популяризации востребованных на рынке труда профессий и специальностей</t>
  </si>
  <si>
    <t>Популяризация среди учащихся  востребованных на рынке труда профессий и специальностей</t>
  </si>
  <si>
    <t>Мероприятие 1.4.3 Создание и обновление виртуальных профориентационных кабинетов на сайтах образовательных организаций</t>
  </si>
  <si>
    <t>Создание единой открытой профориентационной информационной среды</t>
  </si>
  <si>
    <t>Контрольное  событие № 4.  Будут реализовывать программы по профессиональной ориентации и самоопределению учащихся в 2016 г.-8 общеобразовательных организаций , в 2017 г.-7 общеобразовательных организаций, в 2018 г.-8 общеобразовательных организаций</t>
  </si>
  <si>
    <t>Основное мероприятие 1.5 Проведение муниципальных мероприятий</t>
  </si>
  <si>
    <t>Удовлетворенность населения качеством общего образования от общего числа опрошенных  родителей, дети которых посещают общеобразовательные организации в соответствующем году составит 87,5%</t>
  </si>
  <si>
    <t>Мероприятие 1.5.1 Создание здоровьесберегающей среды в образовательных организациях</t>
  </si>
  <si>
    <t>Сохранение и укрепление здоровья учащихся путем улучшения их питания  в общеобразовательных организациях и своевременного оказания психолого-педагогической, медицинской и социальной помощи</t>
  </si>
  <si>
    <t>Мероприятие 1.5.2 Проведение муниципальных мероприятий среди образовательных организаций, премирование лучших образовательных организаций</t>
  </si>
  <si>
    <t>Ежегодное награждение  победителей и призеров конкурса среди образовательных организаций по подготовке к началу нового учебного года</t>
  </si>
  <si>
    <t>Контрольное событие № 5 Ежегодно будет проводиться конкурс на лучшую подготовку к новому учебному году среди общеобразовательных организаций и дошкольных образовательных организаций</t>
  </si>
  <si>
    <t xml:space="preserve">Основное мероприятие 1.6
Создание условий для совершенствования кадрового обеспечения системы образования.
</t>
  </si>
  <si>
    <t>Мероприятие 1.6.1 Проведение муниципальных мероприятий среди педагогических работников, участие в республиканских, всероссийских мероприятиях (конкурсах, фестивалях, семинарах и др.), премирование лучших педагогов</t>
  </si>
  <si>
    <t>Обеспечение условий для повышения квалификации педагогических и управленческих кадров, стимулирования творческого развития педагогов, совершенствования их педагогического мастерства</t>
  </si>
  <si>
    <t xml:space="preserve">Мероприятие 1.6.2  Повышение квалификации руководящих и педагогических работников системы образования </t>
  </si>
  <si>
    <t xml:space="preserve">Контрольное событие №7  Образовательные организации примут участие в республиканских мероприятиях по выявлению, распространению и поддержке инновационного опыта работы (муниципальных) образовательных организаций в Республике Коми (конкурс «Лучший детский сад Республики Коми», конкурс «Лучшие школы Республики Коми», конкурс «Инноватика в образовании» и др.)
</t>
  </si>
  <si>
    <t>Контрольное  событие № 8  Повышение квалификации пройдут по итогам 2016 г.  - не менее 270 педагогических и руководящих работников; по итогам 2017 г. -  не менее 271 педагогических и руководящих работников; 2018 г. - не менее 271 педагогических и руководящих работников</t>
  </si>
  <si>
    <t xml:space="preserve">Основное мероприятие 1.7 
Создание условий для выявления и поддержки одаренных детей
</t>
  </si>
  <si>
    <t>Доля обучающихся, принимающих участие в муниципальных, республиканских, всероссийских олимпиадах, конкурсах, конференциях, соревнованиях, фестивалях составит 57 %</t>
  </si>
  <si>
    <t>Мероприятие 1.7.1 Проведение муниципальных мероприятий среди обучающихся, участие обучающихся в республиканских, всероссийских мероприятиях (фестивалях, конкурсах, олимпиадах и др.), премирование лучших обучающихся стипендиями и премиями</t>
  </si>
  <si>
    <t>Повышение доли обучающихся, принимающих участие в муниципальных, республиканских, всероссийских олимпиадах, конкурсах, конференциях, соревнованиях, фестивалях</t>
  </si>
  <si>
    <t>Контрольное  событие № 9  Примут участие в муниципальных, республиканских, всероссийских олимпиадах, конкурсах, конференциях, соревнованиях, фестивалях по итогам 2016 г. - не менее 4550 обучающихся; по итогам 2017 г. - не менее 4600 обучающихся; по итогам 2018 г. - не менее 4650 обучающихся.</t>
  </si>
  <si>
    <t xml:space="preserve">Основное мероприятие 1.8
Создание условий для модернизации инфраструктуры образовательных организаций
</t>
  </si>
  <si>
    <t>Доля  муниципальных общеобразовательных учреждений, соответствующим современным требованиям обучения, в общем количестве муниципальных общеобразовательных учреждений</t>
  </si>
  <si>
    <t>Мероприятие  1.8.1  Проведение текущего ремонта в образовательных организациях и обустройство прилегающих территорий</t>
  </si>
  <si>
    <t>Ремонт зданий (помещений)   образовательных учреждений, создание условий для качественного предоставления услуг</t>
  </si>
  <si>
    <t>Мероприятие 1.8.2  Обеспечение  доступа к сети интернет образовательных организаций</t>
  </si>
  <si>
    <t>Соблюдение санитарных норм и правил, обеспечение безопасности детей</t>
  </si>
  <si>
    <t>Мероприятие 1.8.3 Оснащение  новых зданий образовательных организаций</t>
  </si>
  <si>
    <t>Основное мероприятие  1.9 Строительство и реконструкция образовательных организаций</t>
  </si>
  <si>
    <t>Предоставление возможности обучающимся образовательных организаций в получении доступного и качественного образования</t>
  </si>
  <si>
    <t>Мероприятие 1.9.1 Строительство здания детского сада в с. Щельябож на 45 мест</t>
  </si>
  <si>
    <t>АМО ГО "Усинск" (МБУ "УКС")</t>
  </si>
  <si>
    <t>Строительство и ввод здания детского сада на 45 мест в эксплуатацию в 2016г.</t>
  </si>
  <si>
    <t>Мероприятие 1.9.2 Строительство здания детского сада в с. Мутный Материк на 80 мест</t>
  </si>
  <si>
    <t>Строительство и ввод здания детского сада на 80 мест в эксплуатацию в 2016г.</t>
  </si>
  <si>
    <t>Строительство и ввод здания спортивного зала ангарного типа в д. Захарвань в эксплуатацию в 2016г.</t>
  </si>
  <si>
    <t xml:space="preserve">Подпрограмма 2.  Оздоровление, отдых детей и трудоустройство подростков в 2015 – 2017 гг. и на период до 2020 г. </t>
  </si>
  <si>
    <t>Основное мероприятие 2.1.Расходы за счет субсидии на мероприятия по проведению оздоровительной кампании детей</t>
  </si>
  <si>
    <t>Доля детей и подростков, охваченных различными формами отдыха и оздоровления от общей численности детей школьного возраста к 2020г составит 43%. Доля детей, находящихся в трудной жизненной ситуации, охваченных различными видами отдыха, оздоровления и занятости, от общей численности оздоровленных и отдохнувших детей  к 2020 г составит 35%. Ежегодно будет организовано  не менее 52 форм оздоровительного отдыха и занятости</t>
  </si>
  <si>
    <t>Мероприятие 2.1.1. Организация оздоровления и отдыха детей в загородных лагерях за пределами МО ГО "Усинск" за счет средств республиканского бюджета</t>
  </si>
  <si>
    <t>Обеспечение оздоровления, отдыха детей и подростков, в том числе детей находящихся в трудной жизненной ситуации</t>
  </si>
  <si>
    <t>Основное мероприятие 2.2 Организация  круглогодичного  оздоровления,  отдыха и занятости детей и несовершеннолетних подростков за счет средств местного бюджета</t>
  </si>
  <si>
    <t>Мероприятие 2.2.1 Организация оздоровления и отдыха детей в загородных лагерях за пределами МО ГО "Усинск"</t>
  </si>
  <si>
    <t>Мероприятие 2.2.2 Организация оздоровления и отдыха и занятости детей, в т.ч трудоустройство несовершеннолетних подростков в летний период на территории МО ГО "Усинск"</t>
  </si>
  <si>
    <t xml:space="preserve">УО АМО ГО «Усинск»                                 
ГУ РК «ЦЗН» г. Усинска,
ТКПДН и ЗП МО ГО «Усинск»,
ГБУЗ РК «УЦРБ»,
УФКиС АМО ГО «Усинск»
</t>
  </si>
  <si>
    <t>Мероприятие 2.2.3 Содействие организации малозатратных форм организации отдыха молодежи: тематических лагерей, туристических слетов и организация деятельности студенческих и молодежных трудовых отрядов и участие в республиканском слете участников лагерей труда и отдыха</t>
  </si>
  <si>
    <t xml:space="preserve">УО АМО ГО «Усинск»                          
Отделение социальной помощи семье и детям ТЦСОН г. Усинска, ГУ РК «ЦЗН» г. Усинска,
ТКПДН и ЗП МО ГО «Усинск»
</t>
  </si>
  <si>
    <t>Занятость подростков в летний период</t>
  </si>
  <si>
    <t>Мероприятие  2.2.4 Взаимодействие с представителями государственных, муниципальных надзорных органов по вопросам проведения приемки лагерей с дневным пребыванием детей, организованных на базе общеобразовательных и спортивных организаций</t>
  </si>
  <si>
    <t>Выполнение санитарно-гигиенических норм и правил  к организации открытия лагерей с дневным пребыванием детей</t>
  </si>
  <si>
    <t>Мероприятие  2.2.5  Обеспечение контроля за деятельностью детских оздоровительных лагерей, расположенных на территории МО ГО «Усинск» и за его пределами</t>
  </si>
  <si>
    <t>Контроль  за работой лагерей, для осуществления качественного полноценного отдыха детей</t>
  </si>
  <si>
    <t>Мероприятие 2.2.6 Формирование педагогических (медицинских) кадров для работы в лагерях с дневным пребыванием детей, организованных на базе общеобразовательных и спортивных организаций и за пределами  МО ГО «Усинск»</t>
  </si>
  <si>
    <t>Обеспечение лагерей всех типов и видов квалифицированными педагогами  для работы с детьми и медперсоналом для оказания первой помощи детям</t>
  </si>
  <si>
    <t>Основное    мероприятие  2.3 Организация  круглогодичного оздоровления и отдыха детей</t>
  </si>
  <si>
    <t>Мероприятие 2.3.1 Организация оздоровления и отдыха детей в загородных лагерях за пределами МО ГО "Усинск"</t>
  </si>
  <si>
    <t>Мероприятие 2.3.2 Организация оздоровления и отдыха детей на территории МО ГО "Усинск"</t>
  </si>
  <si>
    <t xml:space="preserve">Мероприятие 2.3.3  Мероприятия по проведению оздоровительной кампании детей </t>
  </si>
  <si>
    <t>Основное    мероприятие  2.4 Организация занятости детей, в т.ч трудоустройство несовершеннолетних подростков в летний период на территории МО ГО "Усинск"</t>
  </si>
  <si>
    <t>Мероприятие 2.4.1 Оплата труда несовершеннолетних подростков, привлеченных для работы в "Отряде мэра" и лагерях труда и отдыха, организованных в летний период на территории МО ГО "Усинск"</t>
  </si>
  <si>
    <t>Мероприятие 2.4.2 Обеспечение функционирования "Отряда мэра" и лагерей труда и отдыха, организованных в летний период на территории МО ГО "Усинск"</t>
  </si>
  <si>
    <t>Подпрограмма 3.  Дети и молодежь в 2015 – 2017 гг. и на период до 2020 г.</t>
  </si>
  <si>
    <t xml:space="preserve">Основное мероприятие 3.1
Обеспечение поддержки детских, молодёжных социальных инициатив и предпринимательского потенциала, пропаганды здорового образа жизни среди молодёжи 
</t>
  </si>
  <si>
    <t>Доля молодых людей в возрасте от 14 до 30 лет, принимающих участие в массовых молодёжных мероприятиях к общему количеству молодёжи  в возрасте от 14 до 30 лет, проживающей на территории МО ГО «Усинск» составит 23,7%</t>
  </si>
  <si>
    <t>Мероприятие 3.1.1 Организация и проведение муниципальных мероприятий, форумов, творческих конкурсов, социальных проектов, фестивалей, спортивных соревнований, турниров, праздников</t>
  </si>
  <si>
    <t>Формирование активной позиции молодежи, поддержка творческой и спортивной молодежи</t>
  </si>
  <si>
    <t xml:space="preserve">Мероприятие 3.1.2 Участие в республиканских и российских форумах, творческих конкурсах, социальных проектах, семинарах, фестивалях, туристических слетах, тематических лагерях, турнирах </t>
  </si>
  <si>
    <t>Формирование социально-напрвленной позиции молодежи, поддержка молодежной инициативы</t>
  </si>
  <si>
    <t>Мероприятие 3.1.3 Организация и проведение социологического анкетирования молодежи.  Подготовка и распространение листовок, плакатов, буклетов, брошюр и др. по молодежной и патриотической тематике</t>
  </si>
  <si>
    <t>Пропаганда нравственных ценностей общества среди молодежи</t>
  </si>
  <si>
    <t xml:space="preserve">Мероприятие 3.1.4  Организация и проведение мероприятий, направленных на развитие и поддержку волонтерского движения </t>
  </si>
  <si>
    <t>Поддержка добровольческой инициативы в молодежной среде</t>
  </si>
  <si>
    <t xml:space="preserve">Мероприятие 3.1.5   Проведение тематических олимпиад и конкурсов, организация мероприятий направленных на пропаганду семейных ценностей </t>
  </si>
  <si>
    <t>Формирование у молодежи семейных ценностей</t>
  </si>
  <si>
    <t>Мероприятие 3.1.6 Организация деятельности Молодежного парламента МО ГО «Усинск»: проведение сессий, выборов, семинаров, работа общественной приемной, реализация проектов</t>
  </si>
  <si>
    <t>Обеспечение влияния молодежи на государственную молодежную политику. Создание механизма участия молодежи в деятельности органов местного самоуправления</t>
  </si>
  <si>
    <t xml:space="preserve">Мероприятие 3.1.7  Вручение  премий творческой  молодежи, талантливым спортсменам, отличникам учебы, активистам  молодежного движения, в т.ч. организация  и проведение  церемонии «Успех»   в сфере       культуры, спорта, и  молодежной общественной  жизни   </t>
  </si>
  <si>
    <t>Поддержка творческой, спортивной и социальной активной молодежи</t>
  </si>
  <si>
    <t>Мероприятие 3.1.8 Обеспечение деятельности МБУ «Молодежный центр»</t>
  </si>
  <si>
    <t>Создание условий для проявления молодежной инициативы, развития творческого потенциала, формирование активной социальной позиции, возможности неформального общения молодых</t>
  </si>
  <si>
    <t>Мероприятие 3.1.9.  Создание и деятельность проектного комитета по развитию  и поддержке молодежных некоммерческих организаций и объединений, реализация проектов</t>
  </si>
  <si>
    <t xml:space="preserve">Основное мероприятие 3.2
Организация мероприятий, направленных на формирование у молодёжи гражданско-патриотической ответственности, культуры межнациональных и межконфессиональных отношений 
</t>
  </si>
  <si>
    <t>Доля молодежи  в возрасте от 14 до 30 лет, задействованной в мероприятиях, направленных на формирование гражданско-патриотической ответственности, культуры межнациональных и межконфессиональных отношений, от общего количества молодежи в возрасте от 14 до 30 лет к 2020 году составит 9%</t>
  </si>
  <si>
    <t>Мероприятие 3.2.1 Организация и проведение фотовыставок, акций, марафонов, патриотических десантов</t>
  </si>
  <si>
    <t>Повышение  качества патриотического воспитания детей и молодежи;  рост числа участвующих в мероприятиях патриотической направленности</t>
  </si>
  <si>
    <t>Мероприятие 3.2.2 Организация и проведение мероприятий, посвященных памятным датам Российской истории</t>
  </si>
  <si>
    <t>Мероприятие 3.2.3 Организация курсов повышения квалификации педагогов по патриотическому воспитанию  обучающихся</t>
  </si>
  <si>
    <t>Мероприятие 3.2.4  Проведение  муниципальных мероприятий патриотической направленности, в т.ч. для молодежи допризывного и призывного возраста</t>
  </si>
  <si>
    <t xml:space="preserve">УО АМО ГО «Усинск»                 Соисполнитель
ОВК РК,
ОО «СВАЧиЛВ», ГБУЗ РК «УЦРБ», Отдел здравоохранения и социальной защиты населения  муниципального образования городского округа «Усинск»
</t>
  </si>
  <si>
    <t>Мероприятие 3.2.5  Участие в республиканских, межрегиональных, всероссийских мероприятиях патриотической направленности, в т.ч. для молодежи допризывного и призывного возраста</t>
  </si>
  <si>
    <t xml:space="preserve">Основное  мероприятие 3.3
Совершенствование материально-технического и методического обеспечения мероприятий молодёжной политики,  проектов патриотической направленности  на территории МО ГО «Усинск»
</t>
  </si>
  <si>
    <t>Не менее 2-х учреждений и организаций, осуществляющих государственную молодежную политику и патриотическое воспитание граждан, улучшили материально-технические  условия</t>
  </si>
  <si>
    <t>Мероприятие 3.3.1 Приобретение оборудования для работы с общественными объединениями и волонтерскими организациями</t>
  </si>
  <si>
    <t>Обеспечение материально-технической базы общественных объединений и волонтерских организаций</t>
  </si>
  <si>
    <t>Мероприятие 3.3.2  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центров, в том числе для занятий с допризывной молодёжью</t>
  </si>
  <si>
    <t>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</t>
  </si>
  <si>
    <t>Подпрограмма 4. Обеспечение реализации муниципальной программы «Развитие образования в 2016 – 2018 гг. и на период до 2020 г.»</t>
  </si>
  <si>
    <t>Основное мероприятие 4.1 Обеспечение присмотра и ухода за детьми, включая организацию их питания и режима дня</t>
  </si>
  <si>
    <t>Уровень ежегодного выполнения основных мероприятий от общего количества основных мероприятий Подпрограммы 4 составит 100%</t>
  </si>
  <si>
    <t>Основное мероприятие  4.2  Предоставление компенсации родителям (законным представителям)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</si>
  <si>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Основное мероприятие 4.3 Расходы за счет субвенции на реализацию муниципальными дошкольными и муниципальными общеобразовательными организациями в Республике Коми образовательных программ               </t>
  </si>
  <si>
    <t>Основное мероприятие 4.4  Осуществление  общего образования</t>
  </si>
  <si>
    <t xml:space="preserve">Мероприятие 4.4.1 Реализация муниципальными дошкольными и муниципальными общеобразовательными организациями образовательных программ </t>
  </si>
  <si>
    <t>Мероприятие 4.4.2 Организация питания обучающихся 1-4 классов в муниципальных образовательных организациях, реализующих образовательную программу начального общего образования</t>
  </si>
  <si>
    <t>Мероприятие 4.4.3 Обеспечение осуществления общего образования</t>
  </si>
  <si>
    <t>Основное мероприятие 4.5    Расходы за счет иных межбюджетных трансфертов на организацию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</si>
  <si>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Уровень ежегодного выполнения основных мероприятий от общего количества основных мероприятий Подпрограммы 4 составит 100%.</t>
  </si>
  <si>
    <t>Основное мероприятие 4.6 Осуществление дополнительного  образования</t>
  </si>
  <si>
    <t>Основное мероприятие 4.7  Функционирование аппарата Управления образования администрации МО ГО «Усинск»</t>
  </si>
  <si>
    <t xml:space="preserve">Выплата заработной платы специалистам, согласно Положению по оплате труда </t>
  </si>
  <si>
    <t>Основное мероприятие  4.8. Обеспечение деятельности  Управления образования</t>
  </si>
  <si>
    <t>Основное мероприятие  4.9.Обеспечение выполнения обязательств по гарантиям и компенсациям работников</t>
  </si>
  <si>
    <t xml:space="preserve">Обязательства по выплате проезда к месту использования отпуска и обратно, согласно авансовых отчетов будут выполнены в полном объеме во втором полугодии  </t>
  </si>
  <si>
    <t>Мероприятие 1.9.6 Строительство здания школы в г. Усинске на 900 мест</t>
  </si>
  <si>
    <t>АМО ГО «Усинск» (МБУ «УКС»)</t>
  </si>
  <si>
    <t xml:space="preserve">  Доля выпускников муниципальных общеобразовательных организаций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 сдававших единый государственный экзамен по данным предметам- не менее 99.7%. Доля выпускников 9 классов, получивших аттестат об основном общем образовании, от общего числа выпускников 9 классов- не менее 97,1 %</t>
  </si>
  <si>
    <t>Доля детей и подростков, охваченных различными формами отдыха и оздоровления от общей численности детей школьного возраста к 2020г составит 50,4%. Количество  детей, находящихся в трудной жизненной ситуации, охваченных различными видами отдыха, оздоровления и занятости, составит 1066 чел. Ежегодно будет организовано  не менее 82 форм оздоровительного отдыха и занятости</t>
  </si>
  <si>
    <t xml:space="preserve">Обеспечение бесперебойной деятельности Управления образования </t>
  </si>
  <si>
    <t>2018 г.</t>
  </si>
  <si>
    <t>Мероприятие 4.1.1 Обеспечение присмотра и ухода за детьми</t>
  </si>
  <si>
    <t>Мероприятие 4.1.2 Осуществление бесплатного питания льготной категории детей, посещающих образовательные организации, реализующие образовательную программу дошкольного образования</t>
  </si>
  <si>
    <t xml:space="preserve">Мероприятие 4.4.4 Организация питания обучающихся льготной категории и воспитанников пришкольных интернатов </t>
  </si>
  <si>
    <t>Мероприятие 4.4.5 Организация подвоза обучающихся проживающих в п. Усадор и с. Колва</t>
  </si>
  <si>
    <t>Мероприятие 3.3.3 Оборудование нового помещения МБУ "Молодежный центр"</t>
  </si>
  <si>
    <t>Обеспечение доступности образования за счет внедрения в образовательный процесс информационно-образовательной среды, в т. ч. в малокомплектных школах; создание эффективной системы дистанционного обучения детей-инвалидов; расширение возможностей профильного и предпрофильного обучения</t>
  </si>
  <si>
    <t>Руководитель управления образования</t>
  </si>
  <si>
    <t>Ю.А. Орлов</t>
  </si>
  <si>
    <t>Количество детей, находящихся в трудной жизненной ситуации, охваченных различными формами оздоровления, отдыха и занятости, от общей численности оздоровленных и отдохнувших детей, в рамках соглашения</t>
  </si>
  <si>
    <t>53,8/3186</t>
  </si>
  <si>
    <t>3721/3186</t>
  </si>
  <si>
    <t>В 9 общеобразовательных организациях МО ГО "Усинск" разработаны и реализуются программы, элективные курсы по профессиональной ориентации и самоопределению учащихся</t>
  </si>
  <si>
    <t>Обеспечение роста уровня оплаты труда педагогических работников муниципальных организаций дополнительного образования</t>
  </si>
  <si>
    <t>Мероприятие 4.6.1</t>
  </si>
  <si>
    <t>Мероприятие 4.6.2</t>
  </si>
  <si>
    <t>Обеспечение осуществления дополнительного  образования</t>
  </si>
  <si>
    <t xml:space="preserve">УФКиС АМО ГО «Усинск»
</t>
  </si>
  <si>
    <t xml:space="preserve">УО АМО ГО «Усинск»
</t>
  </si>
  <si>
    <t xml:space="preserve">/Количество  детей и подростков, охваченных различными формами отдыха, оздоровления и занятости, в рамках соглашения </t>
  </si>
  <si>
    <t>Доля  детей и подростков, охваченных различными формами отдыха, оздоровления и занятости, от общей численности детей школьного возраста /</t>
  </si>
  <si>
    <t>Строительство здания спортивного зала ангарного типа в д. Захарвань за счет остатков субсидий, полученных в 2015 году</t>
  </si>
  <si>
    <t>Строительство здания спортивного зала ангарного типа в д. Захарвань за счет субсидий, полученных в 2016 году</t>
  </si>
  <si>
    <t xml:space="preserve">Удельный вес населения в  возрасте 5 - 18 лет,      
охваченных   общим        
образованием, в общей      
численности  населения в  возрасте 5 - 18 лет       составит 100% 
</t>
  </si>
  <si>
    <t>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педагогических работников в 2020 году составит 15%</t>
  </si>
  <si>
    <t>Мероприятие 1.9.3 Строительство здания детского сада в с. Усть-Лыжа на 45 мест</t>
  </si>
  <si>
    <t>Мероприятие 1.9.4 Строительство здания спортивного зала ангарного типа в д. Захарвань за счет остатков субсидий, полученных в 2015 году</t>
  </si>
  <si>
    <t>Мероприятие 1.9.5 Строительство здания спортивного зала ангарного типа в д. Захарвань за счет субсидий, полученных в 2016 году</t>
  </si>
  <si>
    <t xml:space="preserve">Выполнение мониторингов, майских указов Президента РФ, достижение показателя среднемесячной заработной платы  </t>
  </si>
  <si>
    <t>Поддержка молодежной инициативы добровольческой, спортивной, социальной, культурно-досуговой и пр. направленности</t>
  </si>
  <si>
    <t>сводная бюджетная роспись план на 01.01.2018 г.</t>
  </si>
  <si>
    <t>2018 (план)</t>
  </si>
  <si>
    <t xml:space="preserve"> 2018г.(факт на отчётную дату)</t>
  </si>
  <si>
    <t>2019 г.</t>
  </si>
  <si>
    <t>2020г.</t>
  </si>
  <si>
    <t>2018 г. (план)</t>
  </si>
  <si>
    <t>Сводная бюджетная роспись на 01.01.2018 г.</t>
  </si>
  <si>
    <t>50,2/2846</t>
  </si>
  <si>
    <t>Доля обучающихся 1-4 классов в образовательных организациях в муниципальном образовании муниципального района (городского округа), охваченных питанием от общего количества обучающихся 1-4 классов в образовательных организациях в муниципальном образовании муниципального района (городского округа)</t>
  </si>
  <si>
    <t>Среднемесячная заработная плата педагогических работников дополнительного образования</t>
  </si>
  <si>
    <t>руб.</t>
  </si>
  <si>
    <t>Оснащение общеобразовательных организаций</t>
  </si>
  <si>
    <t xml:space="preserve">Основное     мероприятие   1.11  </t>
  </si>
  <si>
    <t>Реализация проектов народного бюджета</t>
  </si>
  <si>
    <t>Мероприятие 1.11.1</t>
  </si>
  <si>
    <t>Мероприятие 1.11.2</t>
  </si>
  <si>
    <t xml:space="preserve">Установка окон ПВХ в пищеблоке  МАОУ СОШ 
№ 3 УИОП г.Усинска
</t>
  </si>
  <si>
    <t>Обустройство мини-технопарка «Город будущего» направление «Цифровой мир»</t>
  </si>
  <si>
    <t>Мероприятие 1.2.4.</t>
  </si>
  <si>
    <t>Мероприятие 1.2.3 Совершенствование материально-технической базы общеобразовательных организаций  в соответствии с ФГОС и требованиями СанПиН</t>
  </si>
  <si>
    <t>Мероприятие 1.2.4.Оснащение общеобразовательных организаций</t>
  </si>
  <si>
    <t>руб</t>
  </si>
  <si>
    <t>Образовательные организации приняли участие в республиканских конкурсах , "За здоровье в образовании", "Лучший детский сад Республики Коми", "Детский мир: идеи, открытия, находки", "Топ 10 сельских школ", "Лучшая сельская школа республики Коми.</t>
  </si>
  <si>
    <t>В рамках профориентационных мероприятиях, посвященных ознакомлению учащихся с рынком труда и востребованными профессиями в Республике Коми, правилами выбора профессионального образования   охвачено 2989 учащихся.</t>
  </si>
  <si>
    <t>На хостинге официального сайта МАУДО "ЦДОД"г Усинска , размещена информация о УВПО, УСПО, востребованных профессиях на рынке труда, методические рекомендации для педагогов, интернет-ресурсы по вопросам выбора профессии и планирования карьеры, освещена информация о проведенных профориентационных мероприятиях.                                                                                                                                                                                                                                 На сайтах 15 общеобразовательных организаций ведутся разделы "Профориентация"</t>
  </si>
  <si>
    <t xml:space="preserve">ГИА учащихся 9, 11(12) классов была проведена в установленные Рособрнадзором сроки </t>
  </si>
  <si>
    <t>Общее количество обучающихся 1-4 кл.в образовательных организациях в муниципальном образовании муниципального района (городского округа)</t>
  </si>
  <si>
    <t>Количество обучающихся 1-4 кл. в образовательных организациях в муниципальном образовании муниципального района (городского округа), охваченных питанием</t>
  </si>
  <si>
    <t xml:space="preserve">Контрольное  событие № 3. Выпускники школ получат аттестат о среднем общем образовании  в:  2016 году- 266 чел; 2017 году-256 чел.  2018 году -    270 чел.                            </t>
  </si>
  <si>
    <t>чел.</t>
  </si>
  <si>
    <t>Доля обучающихся 1-4 классов в образовательных организациях в муниципальном образовании муниципального района (городского округа), охваченных питанием от общего количества обучающихся 1-4 классов в образовательных организациях в муниципальном образовании муниципального района (городского округа), не менее 99,0 %</t>
  </si>
  <si>
    <t>Средняя численность работников списочного состава (без внешних совместителей)</t>
  </si>
  <si>
    <t>тыс.руб.</t>
  </si>
  <si>
    <t xml:space="preserve">Фонд начисленной заработной платы педагогических работников образовательных организаций, реализующих программы дополнительного образования детей </t>
  </si>
  <si>
    <t>Бабенко О.М.</t>
  </si>
  <si>
    <t>27-2-92</t>
  </si>
  <si>
    <t>Завершено</t>
  </si>
  <si>
    <t>Совершенствование материально-технической базы образовательных организаций, реализующих образовательные программы дошкольного образования, дополнительного образования в соответствии с ФГОС и требованиями СанПиН</t>
  </si>
  <si>
    <t>Совершенствование материально-технической базы общеобразовательных организаций в соответствии с ФГОС и требованиями СанПиН</t>
  </si>
  <si>
    <t>Вручение премий творческой молодежи, талантливым спортсменам, отличникам учебы, активистам молодежного движения, в т.ч. организация и проведение церемонии "Успех" в сфере культуры, спорта и молодежной общественной жизни</t>
  </si>
  <si>
    <t>Мероприятие 4.6.3</t>
  </si>
  <si>
    <t>Обеспечение персонифицированного финансирования дополнительного образования детей</t>
  </si>
  <si>
    <t xml:space="preserve">Перечислены субсидии дошкольным организациям на выполнение муниципального задания.                    </t>
  </si>
  <si>
    <t xml:space="preserve">Перечислены субсидии общеобразовательным организациям на выполнение муниципального задания.                                                                                                                                                                                  </t>
  </si>
  <si>
    <t xml:space="preserve">Перечислены субсидии общеобразовательным организациям на  подвоз обучающихся проживающих в с. Колва, согласно выставленным счетам-фактурам. </t>
  </si>
  <si>
    <t xml:space="preserve"> Внедрение персонифицированного финансирования дополнительного образования детей с сентября</t>
  </si>
  <si>
    <t xml:space="preserve">Произведена оплата заработной платы и начислений работникам УО, а так же произведены и выплачены командировочные расходы, согласно приказов Управления образования и предоставленным авансовым отчетам.                                                                                                                                  </t>
  </si>
  <si>
    <t xml:space="preserve">Произведены выплаты по льготному проезду работникам  образовательных организаций и работникам УО, согласно представленным авансовым отчетам. </t>
  </si>
  <si>
    <t>Проект "Установка окон ПВХ в пищеблоке  МАОУ СОШ 
№ 3 УИОП г.Усинска" не прошел согласование народного бюджета в 2018 году в Министерстве образования, науки и молодежной политики Республики Коми.                                                       Уменьшение бюджетных ассигнований на 60,0 тыс.руб., согласно Решению  Совета МО ГО "Усинск" от 14 июня 2018 года № 208 «О внесении изменений в решение четырнадцатой сессии Совета муниципального образования городского округа «Усинск» пятого созыва от 14 декабря 2017 года № 160 «О бюджете муниципального образования городского округа «Усинск» на 2018 год и плановый период 2019 и 2020 годов»</t>
  </si>
  <si>
    <t xml:space="preserve">Для 4-х ОО (СОШ № 2, СОШ с. Мутный-Материк, с. Щельябож, ЦДОД) приобретены автоматизированные диагностические материалы и электронные пособия.    Обновлено материально-техническое обеспечение кабинета профориентации ЦДОД (стол, стулья, стенд) для проведения информационно-просветительской работы с учащимися и их родителями (законными представителями).                                                                                                                                      </t>
  </si>
  <si>
    <t xml:space="preserve">Основное     мероприятие   1.11.               </t>
  </si>
  <si>
    <t>Мероприятие 1.11.1.</t>
  </si>
  <si>
    <t>Установка окон ПВХ в пищеблоке  МАОУ СОШ 
№ 3 УИОП г.Усинска</t>
  </si>
  <si>
    <t>Мероприятие 1.11.2.</t>
  </si>
  <si>
    <t>Контрольное событие № 12  Реализация проектов народного бюджета</t>
  </si>
  <si>
    <t>Контрольное  событие № 6   Во всех образовательных организациях будет создана здровьесберенающая среда: - охват горячим питанием (1-11 классы) составит: 2016 год - 4737 чел; 2017 год - 4737 чел., 2018 год - 4650 чел., 2019 год - 4654 чел., 2020 год - 4654 чел.</t>
  </si>
  <si>
    <t>Контрольное событие № 11  Ввод  в эксплуатацию новых зданий: детского сада с. Щельябож и  с. Мутный Материк.</t>
  </si>
  <si>
    <t xml:space="preserve">Основное     мероприятие   1.11. Реализация проектов народного бюджета </t>
  </si>
  <si>
    <t>Мероприятие 4.6.1 Обеспечение роста уровня оплаты труда педагогических работников муниципальных организаций дополнительного образования</t>
  </si>
  <si>
    <t>Мероприятие 4.6.2 Обеспечение осуществления дополнительного  образования</t>
  </si>
  <si>
    <t>Мероприятие 4.6.3 Обеспечение персонифицированного финансирования дополнительного образования детей</t>
  </si>
  <si>
    <t>Контрольное  событие № 13 Организовано форм оздоровительного отдыха и занятости детей и подростков ежегодно (2018,2019,2020 гг.)  не менее 72</t>
  </si>
  <si>
    <t>Контрольное  событие № 14  Охват  детей различными формами отдыха,  оздоровления и занятости  в рамках подпрограммы не менее  50% учащихся МОГО "Усинск"</t>
  </si>
  <si>
    <t xml:space="preserve">Контрольное  событие № 17  Ежегодно обновляется материально-техническая база не менее 2-х организаций  </t>
  </si>
  <si>
    <t>Контрольное  событие № 18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</si>
  <si>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Контрольное  событие № 19 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</si>
  <si>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 xml:space="preserve">Контрольное  событие № 20  Выполнение мониторингов, майских указов Президента РФ, достижение показателя среднемесячной заработной платы  согласно постановлению № 1353 от 27.06.2014г.и дорожной карте            </t>
  </si>
  <si>
    <t xml:space="preserve">Контрольное событие № 23  Выполнение мониторингов, майских указов Президента РФ, достижение показателя среднемесячной заработной платы  согласно постановления № 1353 от 27.06.2014г.и дорожной карты                         </t>
  </si>
  <si>
    <t>Контрольное  событие № 24 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МО ГО "Усинск" в установленные сроки</t>
  </si>
  <si>
    <t xml:space="preserve">Контрольное  событие № 25 Обеспечение бесперебойной деятельности Управления образования    </t>
  </si>
  <si>
    <t xml:space="preserve">Контрольное  событие № 26 Ежегодно 100% выполнение обязательств по выплате проезда к месту использования отпуска и обратно, согласно авансовых отчетов         </t>
  </si>
  <si>
    <r>
      <t>Информация о выполнении</t>
    </r>
    <r>
      <rPr>
        <u/>
        <sz val="10"/>
        <rFont val="Times New Roman"/>
        <family val="1"/>
        <charset val="204"/>
      </rPr>
      <t xml:space="preserve"> контрольного события (с указанием конкретной даты)</t>
    </r>
  </si>
  <si>
    <t xml:space="preserve">Контрольное  событие № 16  Численность молодых людей, принимающих участие в деятельности патриотических молодёжных объединений составит:  2018 г. -  1170 ч.; 2019 г-1170; 2020г. - 1170. </t>
  </si>
  <si>
    <t>Контрольное  событие № 21   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</si>
  <si>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>Контрольное  событие № 10  Все общеобразовательные организации  (100%)  ежегодно будут обеспечены современными условиями обучения</t>
  </si>
  <si>
    <t xml:space="preserve">Контрольное  событие № 22 Охват горячим питанием учащихся 1-4 классов в образовательных организациях составит 100% . </t>
  </si>
  <si>
    <t>общественные объединения</t>
  </si>
  <si>
    <t>Предоставление услуг по созданию условий для организации досуга молодежи, в т.ч.:</t>
  </si>
  <si>
    <t>мероприятия</t>
  </si>
  <si>
    <t>План  мероприятий по реализации муниципальной программы«Развитие образования в 2015 – 2017 гг. и на период до 2020 г.» (за  2018 год)</t>
  </si>
  <si>
    <t>Руководитель  управления образования</t>
  </si>
  <si>
    <t>кассовое исполнение на 01.01.2019г.</t>
  </si>
  <si>
    <t>факт на 01.01.2019</t>
  </si>
  <si>
    <t>Приобретено технологическое оборудование для 11 ДОО (МБДОУ "ДСОВ № 7 г Усинска, МБДОУ "ДСОВ № 8" г. Усинска, МАДОУ "ДС № 10" г. Усинска, МАДОУ "ДС № 12" г. Усинска,  МБДОУ "ДС № 14" г. Усинска, МБДОУ "ДСОВ № 20" г. Усинска, МАДОУ "ДСОВ № 22" г. Усинска, МАДОУ "ДС № 23" г. Усинска, МБДОУ "ДС № 24" г. Усинска, МБДОУ "ЦРРДС", МБДОУ "ДС" Усть-Уса); приобретена посуда в 9 ОО ((МБДОУ "ДСОВ № 7 г Усинска, МБДОУ "ДСОВ № 8" г. Усинска, МАДОУ "ДС № 10" г. Усинска, МАДОУ "ДС № 12" г. Усинска,  МБДОУ "ДС № 14" г. Усинска, МБДОУ "ДСОВ № 20" г. Усинска, МБДОУ "ДСОВ № 24" г. Усинска, МБДОУ "ЦРРДС" г. Усинска)</t>
  </si>
  <si>
    <t>Приобретено технологическое оборудование для 11 ОО (МБОУ "СОШ 2" г. Усинска, МАОУ СОШ  3 УИОП г. Усинска, МБОУ "СОШ № 4 с УИОП" г. Усинска, МБОУ "СОШ № 5" г. Усинска, МБОУ "СОШ" с. Усть-Уса, МБОУ "СОШ" с.Щельябож, МБОУ "СОШ" с. Мутный Материк, МАОУ "НОШ 7 имени В.и. Ефремовой" г. Усинска, МБОУ "ООШ" пгт Парма, МБОУ "ООШ" д. Денисовка, МБОУ "ООШ" д. Захарвань,); приобретено медицинское оборудование в 1 ОО (МБОУ "НШДС" д. Новикбож)  для укомплектования медицинского кабинета, в  15 ОО шприцы (МБОУ "СОШ №1" г. Усинска, МБОУ "СОШ №2" г. Усинска,МАОУ СОШ 3 УИОП г. Усинска, МБОУ "СОШ №4 с УИОП" г. Усинска,МБОУ "СОШ № 5" г. Усинска, МБОУ "СОШ" с.Усть-Уса,МБОУ "СОШ" с. Щельябож, МБОУ "СОШ" с.Мутный Материк, МАОУ "НОШ 7 имени В.И. Ефремовой" г. Усинска, МБОУ "ООШ" пгт Парма,МБОУ "ООШ" д. Захарвань,МБОУ "ООШ"д. Денисовка,МБОУ "ООШ" с. Усть-Лыжа,МБОУ " НШДС" с. Колва,МБОУ "НШДС" д. Новикбож,); приобретено мультимедийное оборудование (робототехническое оборудование) в 4 ОО (МБОУ "СОШ с. Усть-Уса", МБОУ "СОШ" с.Щельябож,МБОУ "ООШ" д. Захарвань, МБОУ "НШДС" с. Колва); приобретена посуда в 8 ОО (МБОУ "СОШ № 1" г. Усинска, МБОУ "СОШ №2" г. Усинска, МАОУ СОШ 3 УИОП г. Усинска, МБОУ "СОШ №4 с УИОП" г. Усинска, МБОУ "СОШ"пгт Парма, МБОУ "НШДС" д. Новикбож); в 3 ОО (МБОУ "СОШ" с. Щельябож, МБОУ "ООШ" д. Захарвань, МБОУ "ООШ" д. Денисовка) приобретено лабороторное оборудование; в 8 ОО (МБОУ "СОШ № 1" г. Усинска, МБОУ "СОШ 2" г. Усинска, МАОУ СОШ  3 УИОП г. Усинска, МБОУ "СОШ № 4 с УИОП" г. Усинска, МБОУ "СОШ № 5" г. Усинска, МБОУ "СОШ" с. Усть-Уса, МБОУ "СОШ" с.Щельябож, МБОУ "СОШ" с. Мутный Материк) приобретено учебно-методические пособия</t>
  </si>
  <si>
    <t xml:space="preserve">Проведено 2 заседания ТПМПК, обследовано 122 обучающихся, 97  из них  подтвержден статус "обучающийся с ОВЗ" и определен дальнейший образовательный маршрут.  </t>
  </si>
  <si>
    <t>Премирование лучших юнармейских отрядов муниципальных общеобразовательных организаций по итогам работы за 2018 год: МБОУ "СОШ № 1" г. Усинска - 20 000,0 руб.; МАОУ СОШ3 УИОП г. Усинска - 40000, 0 руб.; МБОУ "СОШ № 5" г. Усинска - 40000,0 руб.</t>
  </si>
  <si>
    <t>Премии лучшим педагогам получили 6 победителей и призеров муниципального конкурса "Педагог года". Педагоги принимали участие в республиканских конкурсах "Учитель года", "Воспитатель года", "Классный руководитель года" и др. Проведены все запланированные муниципальные методические мероприятия.                                                                                                                                            Педагоги участвовали в республиканском обучающем семинаре по проверке работ учащихся 9 классов в рамках ОГЭ, работе республиканских предметных комиссий по проверке работ учащихся в рамках ОГЭ</t>
  </si>
  <si>
    <t>За отчетный период курсы повышения квалификации прошли 831 педагог</t>
  </si>
  <si>
    <t xml:space="preserve">Проведены ремонтные работы: ремонт спортивного зала в ЦДО МБОУ "СОШ № 1" г. Усинска, ремонт спортивного зала и обшивка здания МБОУ "ООШ" пгт Парма; ремонт кровли мастерских и замена оконных блоков в МБОУ "СОШ № 5" г. Усинска; установлены теневые навесы в 3 ДОУ (МАДОУ "ДС № 10" г. Усинска, МАДОУ "ДС № 12" г. Усинска, МБДОУ "ДС № 14" г. Усинска)                                                                                                                  </t>
  </si>
  <si>
    <t>Не завершено. Ведется строительство здания детского сада в с. Щельябож на 45 мест. Срок ввода в эксплуатацию  31.12.2019г.</t>
  </si>
  <si>
    <t xml:space="preserve">Не завершено. Ведется строительство здания детского сада в с. Мутный Материк на 80 мест. Срок ввода в эксплуатацию  31.12.2019г. </t>
  </si>
  <si>
    <t>Основное     мероприятие   1.10</t>
  </si>
  <si>
    <t>Мероприятие 1.10.1</t>
  </si>
  <si>
    <t xml:space="preserve">Софинансирование к субсидии из республиканского бюджета РК согласно  заключенному соглашению  между Министерством образования, науки и молодежной политики Республики Коми и Администрацией муниципального образования городского округа «Усинск» "О предоставлении субсидий из республиканского бюджета Республики Коми  местным бюджетам  на реализацию народных проектов в сфере образования, прошедших отбор в рамках проекта «Народный бюджет» в 2018 году" от 07 мая 2018 года № 09-13НБ/2018.
В МАУДО «ЦДОД» г. Усинска  приобретено оборудование для мини-технопарка. </t>
  </si>
  <si>
    <r>
      <t xml:space="preserve">В 2018 году за пределами  МОГО "Усинск" учащиеся  отдохнули:                                                                                                                                             - В лагерях Республики Коми  - 170 чел: ДООЦ Гренада Сыктывдинский район, ДОЛ Олимп Сыктывдинский район, ДОЛ Мечта Сыктывдинский район, ДОЛ "Чайка" Сыктывдинский район.                                                                                                                                                             - В лагерях  на Черноморском побережье - 283 чел.: ДОЛ Черноморская зорька г. Анапа, ДОЛ Спутник Ростовская область,  ДОЛ КД "Зори Анапы" г. Анапа.                                                                                                              - В Средней полосе России - 21 чел. : ДОЛ "Бобровниково" Вологодская обл., ДОЛ "Сосновый бор" Кировская обл.                                                                                                                                                                                 - В   экскурсионно-образовательных  турах, за пределами Республики Коми -  186 чел.:                       г. Москва, г. Санкт-Петербург, г. Киров, г. Великий  Устюг.
Общий  охват детей, охваченных  данным видом  отдыха в рамках муниципальной программы составил  -  </t>
    </r>
    <r>
      <rPr>
        <b/>
        <u/>
        <sz val="10"/>
        <rFont val="Times New Roman"/>
        <family val="1"/>
        <charset val="204"/>
      </rPr>
      <t>660  человек.</t>
    </r>
    <r>
      <rPr>
        <sz val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</si>
  <si>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В  2018 году на территории МОГО "Усинск" на базе общеобразовательных организаций функционировали лагеря с дневным пребыванием детей (апрель - 757 чел., июнь - 1170 чел., август-70 чел., ноябрь-905 чел) с общим охватом </t>
    </r>
    <r>
      <rPr>
        <b/>
        <u/>
        <sz val="10"/>
        <rFont val="Times New Roman"/>
        <family val="1"/>
        <charset val="204"/>
      </rPr>
      <t xml:space="preserve">2902 человека. </t>
    </r>
    <r>
      <rPr>
        <sz val="10"/>
        <rFont val="Times New Roman"/>
        <family val="1"/>
        <charset val="204"/>
      </rPr>
      <t>Организовано 2-х разовое горячие питание детей за с чет средств местного бюджета.</t>
    </r>
  </si>
  <si>
    <t xml:space="preserve">Средства республиканского бюджета РК.                                                                                                                        В 2018 году за пределами  МОГО "Усинск" учащиеся  отдохнули:                                                                                                                                             - В лагерях Республики Коми  - 170 чел: ДООЦ Гренада Сыктывдинский район, ДОЛ Олимп Сыктывдинский район, ДОЛ Мечта Сыктывдинский район, ДОЛ "Чайка" Сыктывдинский район.                                                                                                                                                             - В лагерях  на Черноморском побережье - 283 чел.: ДОЛ Черноморская зорька г. Анапа, ДОЛ Спутник Ростовская область,  ДОЛ КД "Зори Анапы" г. Анапа.                                                                                                              - В Средней полосе России - 21 чел. : ДОЛ "Бобровниково" Вологодская обл., ДОЛ "Сосновый бор" Кировская обл.                                                                                                                                                                                 - В   экскурсионно-образовательных  турах, за пределами Республики Коми -  186 чел.:                       г. Москва, г. Санкт-Петербург, г. Киров, г. Великий  Устюг.
Общий  охват детей, охваченных  данным видом  отдыха в рамках муниципальной программы составил  -  660  человек.
                                                                                                                                                                                                                                                         </t>
  </si>
  <si>
    <t>В 2018 году на территории МОГО "Усинск"  на базе общеобразовательных организаций функционируют лагеря труда и отдыха с общим охватом 216 человек. Осуществлена   выплата заработной платы подросткам  за счет средств местного бюджета</t>
  </si>
  <si>
    <r>
      <t>В 2018 году на территории МОГО " Усинск"  организованы лагеря труда и отдыха ( в том числе Отряд Мэра) с охватом</t>
    </r>
    <r>
      <rPr>
        <b/>
        <u/>
        <sz val="10"/>
        <rFont val="Times New Roman"/>
        <family val="1"/>
        <charset val="204"/>
      </rPr>
      <t xml:space="preserve">-216 человек. </t>
    </r>
    <r>
      <rPr>
        <sz val="10"/>
        <rFont val="Times New Roman"/>
        <family val="1"/>
        <charset val="204"/>
      </rPr>
      <t>Организовано 2-х разовое горячее питание,  приобретены аптечки, средства индивидуальной защиты и инвентарь.</t>
    </r>
  </si>
  <si>
    <t xml:space="preserve">Муниципальный конкурс «Команда РДШ» (19.05.2018), муниципальный этап Республиканского молодежного конкурса «Лидер XXI века» (22.03.2018), Выпускной бал (23.06.2018),  Усинская лига КВН (29.04.2018);  Открытое республиканское соревнование по автомобильному спорту «Полярный драйв» (11.06.2018), День молодежи (24.06.18г.), Фестиваль «Детство-Град» (сентябрь 2018), межмуниципальный слет первичных и местных отделений ООГДЮО "Российское движение школьников" "РДШ - территория молодых" (октябрь 2018), муниципальный молодежный образовательный форум "Векор развития - добровольчество".                                                                                                                                                                   </t>
  </si>
  <si>
    <t xml:space="preserve">Участие в профильной смене «Ладошка добра» ООГДЮО «Российское движение школьников» на базе детского оздоровительно-образовательного центра «Гренада»  (10-16.03.2018), участие учащейся и педагога МАУДО «ЦДОД» г. Усинска в Окружном форуме «Наставник» Северо-Западного федерального округа (14-18.02.2018),  участие с 17 по 20 мая 2018 года в Республиканском молодежном конкурсе «Лидер 21 века», участие в Республиканском молодежном образовательном форуме «Инноватика: Крохаль 2018» (02.07.2018 г.- 07.07.2018 г.), участие в официальном закрытии года добровольца в республике Коми г. Сыктывкар с 11.12.2018 - 16.12.2018 г, участие в кубке КВН г. Воркута.                                                                                                        
</t>
  </si>
  <si>
    <t xml:space="preserve">Проведена муниципальная межведомственная акция "Молодежь Усинска - за здоровый город!" (01.10.2018-30.11.2018)
</t>
  </si>
  <si>
    <t xml:space="preserve">Проведены мероприятия "Парад колясок", "День детства", в рамках международного дня защиты детей.(03.06.2018 г.), День Петра и Февроньи (08.07.2018г.)                                                                                                                                                             </t>
  </si>
  <si>
    <t>Выборы молодежного парламента V созыва (14.03.2018). Проведено: 1 сессия Молодежного парламента V созыва. (25.05.2018), 2 сессия Молодежного парламента V созыва (15.11.2018)</t>
  </si>
  <si>
    <t>Проведена премия руководителя администрации муниципального образования городского округа «Усинск» в области молодёжной политики «Успех». (21.12.2018)</t>
  </si>
  <si>
    <t xml:space="preserve">
Приобретение цветов на День Народного единства, Приобретение флагов на "9  мая"</t>
  </si>
  <si>
    <t>Заключен договор с ООО "Типограф" на оказание полиграфических услуг, изготовление печатной продукции для проведения мероприятий, посвященных празднованию Дня Победы, Дня Воздушно-Десантных Войск. Проезд участников на мероприятие "День Защитников Отечества" в г. Вуктыл (6 человек) Проезд участников на мероприятие посвещенное 30-летие вывода войск г.Сыктывкар( 6 человек)</t>
  </si>
  <si>
    <t xml:space="preserve"> Муниципальные соревнования "Вперёд, юнармейцы!" (27.01.2018),  муниципальный конкурс смотра строя и песни ко Дню защитников Отечества (20.02.2018, 02.03.2018), Муниципальный этапы спортивно-патриотической игры "Зарница" (в течение года), мероприятия, посвященные Дню Победы (апрель-май 2018 ), пятидневные учебные  сборы в рамках начальной военной подготовки (июнь 2018); Соревнования по лыжным гонкам и пулевой стрельбе среди учащихся 9-11 классов общеобразовательных организаций на Кубок имени Героя Советского Союза, генерала армии В.Ф. Маргелова (07.04.2018), Муниципальный смотр-конкурс знаменных групп «Равнение на знамена» (21.02.2018),  Акции в рамках празднования 73-й годовщины Победы в ВОВ ("Георгиевская ленточка" - 01.05. - 02.05.18, 09.05.2018; Субботник на аллее «Ветеранов» - 05.05.2018; Акция «Живые картины» - 09.05.2018; конкурс автомобилей  "Победа будет за нами" - 09.05.2018, Всероссийская акция "Бессмертный полк", "Герои Великой Победы" - 10.05.2018, "Ветеран живет рядом - 01-08.05.2018); акция "Свеча памяти" -21.06.2018., муниципальный конкурс информационных проектов «Память поколений» (16.03.2018), муниципальный фотофестиваль «Солдаты моей семьи» (ноябрь 2018), муниципальный конкурс творческих работ  «Подарок призывнику» (ноябрь 2018),  торжественное мероприятие "Служу России", посвященное Всероссийскому Дню призывника и посвящению в кадеты (ноябрь 2018), торжественное мероприятие "Посвящение в юнармейцы" (декабрь 2018).                                                                                                                                                       </t>
  </si>
  <si>
    <t xml:space="preserve">Приобретение юнармейской формы для участия юнармейского отряда МАОУ СОШ3 УИОП г. Усинска в республиканском слете "ЮНАРМИЯ-Коми 2018" (июнь 2018), участие учащихся МАОУ СОШ3 УИОП г. Усинска в республиканском слете кадетских классов, военно-патриотических клубов и объединений «ЮНАРМИЯ КОМИ – 2018» (ноябрь 2018 г.), участие учащихся кадетских классов МБОУ «СОШ № 5» г. Усинска и двух педагогов в республиканском фестивале «Кадетская честь» в 2018 г. (г. Ухта, с 27 февраля по 02 марта 2018 года).  Участие учащихся МБОУ "СОШ №5" г.Усинска в республиканском этапе спортивно-патриотической игры «Зарница» (май 2018г.), участие учащихся МБОУ "СОШ" с.Мутный Материк в региональном этапе Всероссийских соревнований по лыжным гонкам на призы газеты «Пионерская правда» (февраль 2018г.), участие учащихся МБОУ "СОШ №1" г.Усинска в республиканских соревнованиях по шахматам «Белая ладья» (май 2018г.).                                                                            </t>
  </si>
  <si>
    <t xml:space="preserve">Произведена оплата заработной платы и начислений работникам УО, а так же произведены расходы по коммунальным и прочим услугам за содержание здания, согласно выставленным счетам-фактурам.                                                                                                                                                             </t>
  </si>
  <si>
    <t>54,6/3913</t>
  </si>
  <si>
    <t>3778/3913</t>
  </si>
  <si>
    <t xml:space="preserve"> 10 чел. получили стипендии руководителя АМО ГО "Усинск" (общая сумма 50,0 тыс. руб.). Учащиеся приняли участие в выездных мероприятиях для одаренных детей (олимпиады, конференции, соревнования, праздники). Проведены все запланированные муниципальные мероприятия с  учащимися.                                                                                                                                                   </t>
  </si>
  <si>
    <t>831 педагогических и руководящих работников прошли курсовую подготовку в отчетный период</t>
  </si>
  <si>
    <t xml:space="preserve">Учащиеся приняли участие в республиканском этапе всош (январь, февраль 2018), республиканском конкурсе технологических проектов (апрель 2018), республиканской конференции участников туристско-краеведческого движения "Отечество-Земля Коми" (январь 2018), республиканская олимпиада по школьному краеведению (октябрь-ноябрь 2018),  Елке Главы РК (декабрь 2018) и др.Проведены все запланированные в отчетный период муниципальные мероприятия. </t>
  </si>
  <si>
    <t>В 2018 году  организовано 92 формы  отдыха  и занятости детей и подростков.Охвачено всеми видами отдыха в рамках подпрограммы  -3778  человек.</t>
  </si>
  <si>
    <t>ЛОТ</t>
  </si>
  <si>
    <t>В 2018 году  охвачено всеми видами отдыха и занятости  в рамках подпрограммы составил 3778  человек, что составило 54,6%</t>
  </si>
  <si>
    <t>Изменение численности молодых людей в возрасте от 14 до 30 лет, скорректировано с учетом данных территориального органа Федеральной службы государственоой статистики по Республике Коми на 01.01.2018</t>
  </si>
  <si>
    <t>Контрольное  событие № 15
Численность молодых людей, принимающих участие в социально значимых мероприятиях, проектах молодежной политики составит:   2018г . - 2901ч. 2019г.- 2784;2020г. - 2784.</t>
  </si>
  <si>
    <t xml:space="preserve">Численность молодых людей, принимающих участие в социально значимых мероприятиях, проектах молодежной политики в  2018 году составляет 2 901 человек:  Муниципальный конкурс «Команда РДШ» (19.05.2018), муниципальный этап Республиканского молодежного конкурса «Лидер XXI века» (22.03.2018), Выпускной бал (23.06.2018),  Приполярная лига КВН (29.04.2018; 08.11.2018;15.11.2018);  Открытое республиканское соревнование по автомобильному спорту «Полярный драйв» (11.06.2018), День молодежи (24.06.18г.), Муниципальный молодежный образовательный форум "Вектор развития - добровольчество" (20.12.2018), Ежегодная премия руководителя администрации "Успех" (21.12.2018)      </t>
  </si>
  <si>
    <t>Данные представлены УГГС РК</t>
  </si>
  <si>
    <t xml:space="preserve">Проведено 2 заседания ТПМПК, обследовано 122 ребёнка, 97  из них  подтвержден статус "обучающийся с ОВЗ" и определен дальнейший образовательный маршрут. </t>
  </si>
  <si>
    <t xml:space="preserve"> Охват горячим питанием составил 4 876 учащихся </t>
  </si>
  <si>
    <t xml:space="preserve">Недостижение показателя связано  со снижением количества детей дошкольного возраста на территории МО ГО "Усинск",  плановый показатель рассчитывался  по оптимистическому прогнозу увеличения детей. В ДОО на отчетную дату остаются 110 свободных мест и отсутствуют очередники. Актуальный спрос (очередность) составляет 0%.  </t>
  </si>
  <si>
    <t xml:space="preserve">Недостижение показателя связано  с изменением количества детей ( планового и фактического). На учете для определения в ДОО состоят 292 ребенка (7,3%), которые будут обеспечены местами в соответствии с желаемой датой зачисления, актуальный спрос отсутсвует. При этом отмечается положительная динамика в сравнении с показателями 2017г. на  1,8%. </t>
  </si>
  <si>
    <t xml:space="preserve">1 человек (лицо, не прошедшее ГИА в предыдущие годы не явился на ЕГЭ). Все 270 выпускников общеобразовательных организаций (100%) текущего года получили аттестаты о среднем общем образовании.                                                      </t>
  </si>
  <si>
    <t xml:space="preserve"> Недостижение показателя обусловлено изменением расчетных данных - общего количества общеобразовательных организаций (план 14, факт 15) в связи с переносом реорганизации сельских школ на 2019 г.</t>
  </si>
  <si>
    <t xml:space="preserve">Основными причинами снижения показателя является неудовлетворенность родителей (законных представителей) воспитанников организацией оздоровления детей, реализуемыми образовательными программами. Одной из основных причин является недостаточная информированность потребителей  о системе дошкольного образования МОГО "Усинск".        </t>
  </si>
  <si>
    <t xml:space="preserve">Не выполнено. 83,9% респондентов от общего числа удовлетворены качеством общего образования . Основными причинами снижения показателя является неудовлетворенность родителей (законных представителей) учащихся  уровнем качества знаний,  качеством питания, укомплектованностью материально-технической базой образовательных организаций. Одной из основных причин является недостаточная информированность потребителей  о системе общего образования МОГО "Усинск".     </t>
  </si>
  <si>
    <t>Показатель ниже планового,  так как плановый показатель расчитывался прогнозно без учета изменения законодательства об изчении родного языка.  В связи с изменением законодательства в сфере образования в 2018 году достижение планового показателя не представляется возможным, так как изучение коми языка с 01 сентября 2018 года не обязательно. Данный показатель  исключен в 2019г. из МП "РО".</t>
  </si>
  <si>
    <t>Показатель ниже планового, но  выше предыдущего на 2%, увеличение охвата питанием произошло благодаря категории детей, питающихся за счёт родителей. На уровне УО приняты меры (дорожная карта) по повышению качества питания в ОО.</t>
  </si>
  <si>
    <t xml:space="preserve"> Уменьшение фактического показателя произошло в связи с внедрением на территории муниципального образования системы персонифицированного финансирования  дополнительного образования, в которую не вошли учреждения по отрасли "Физическая культура и спорт", реализующие программы спортивной подготовки</t>
  </si>
  <si>
    <t>Значение показателя  ниже,в связи с приведением нормативных актов, регулирующих правоотношения в сфере отдыха детей и подростков в соответствие с нормативами Республики Коми. Исключены  категории детей из многодетных и неполных семей, которые были  ранее учтены в показатель трудной жизненной ситуации как дети, жизнедеятельность которых объективно нарушена в результате сложившихся обстоятельств и которые не могут преодолеть данные обстоятельства самостоятельно или с помощью семьи.</t>
  </si>
  <si>
    <t>С начала года поддержаны 2 проекта молодежи: проект  «Театр А» - «Молодежный театр»,  проект "Снежный бой"</t>
  </si>
  <si>
    <t>Мероприятие 1.11.1  Установка окон ПВХ в пищеблоке МАОУ СОШ № 3 УИОП г.Усинска</t>
  </si>
  <si>
    <t>Мероприятие 1.11.2 Обустройство мини-технопарка «Город будущего» направление «Цифровой мир»</t>
  </si>
  <si>
    <t>Мероприятие 1.11.3 Минитехнопарк "Город будущего" (модуль "Природа и человек") (направление "В сфере образования")</t>
  </si>
  <si>
    <t>Мероприятие 1.11.4 "Экогостиная"</t>
  </si>
  <si>
    <t>Мероприятие 1.11.5 "Тэрыб кок"</t>
  </si>
  <si>
    <t>Мероприятие 1.11.6 Медиаклуб  г.Усинска "Про100Дубль" как форма медиаобразования"</t>
  </si>
  <si>
    <t xml:space="preserve">Мероприятие 1.11.7 Благоустройство территории детского сада "За здоровьем в детский сад" </t>
  </si>
  <si>
    <t>Данный проект реализован в  МАУДО «ЦДОД» г. Усинска 15 сентября 2018 года приобретением  нового профессионального оборудования в  фотостудию, видеостудию, и мультстудию.</t>
  </si>
  <si>
    <t>УРОВЕЬ РЕАЛИЗАЦИИ ВЫСОКОЭФФЕКТИВНЫЙ</t>
  </si>
  <si>
    <t>Софинансирование к субсидии из республиканского бюджета РК согласно заключенным соглашениям  между Министерством образования, науки и молодежной политики Республики Коми и Администрацией муниципального образования городского округа «Усинск» «О предоставлении в 2018 году субсидий из республиканского бюджета Республики Коми бюджетам муниципальных районов (городских округов) на укрепление материально-технической базы и создание безопасных условий в организациях в сфере образования в Республики Коми» от 24 декабря 2018 года № 87723000-1-2018-006 и от 31 августа 2018 года № 09-14 МТБ/2018. В 4 ДОО (МАДОУ "ДС № 10" г. Усинска, в МАДОУ "ДСКВ № 16" г. Усинска, МАДОУ "ДСОВ № 22" г. Усинска, МАДОУ "Детский сад № 23" г. Усинска)  установлена система видеонаблюдения, в 3 ДОО (МАДОУ "ДС № 10" г. Усинска, МАДОУ "ДСОВ № 22" г. Усинска, МАДОУ "Детский сад № 23" г. Усинска) охранная сигнализация на 1 этажах здания по всему периметру.</t>
  </si>
  <si>
    <t>Строительство зданий детских садов не завершено. Срок ввода в эксплуатацию  31.12.2019г.</t>
  </si>
  <si>
    <t>Приобретено технологическое оборудование для 11 ДОО (ДС № 7 , ДС № 8, ДС № 10, ДС № 12,  ДС № 14, ДСОВ № 20, ДС № 22, ДС № 23, ДС № 24, ЦРРДС, ДС Усть-Уса); приобретена посуда в 9 ОО (ДС № 7 , ДС № 8,  ДС № 10, ДС № 12,  ДС № 14, ДС № 20, ДС № 24, ЦРРДС)                                                                    Приобретено технологическое оборудование для 11 ОО (СОШ 2,  СОШ  3, СОШ № 4, СОШ № 5, СОШ" с. Усть-Уса, СОШ с.Щельябож, СОШ с. Мутный Материк, НОШ 7, ООШ ,  ООШ д. Денисовка, ООШ д. Захарвань,); приобретено медицинское оборудование в 1 ОО (МБОУ "НШДС" д. Новикбож)  для укомплектования медицинского кабинета, в  15 ОО шприцы (СОШ №1, СОШ №2,  СОШ 3, СОШ №4, СОШ № 5,  СОШ с.Усть-Уса, СОШ с. Щельябож, СОШ с.Мутный Материк, НОШ 7, ООШ пгт Парма, ООШ д. Захарвань, ООШ д. Денисовка, ООШ с. Усть-Лыжа, НШДС с. Колва,  НШДС д. Новикбож,); приобретено мультимедийное оборудование (робототехническое оборудование) в 4 ОО (СОШ с. Усть-Уса, СОШ с.Щельябож, ООШ д. Захарвань, НШДС с. Колва); приобретена посуда в 8 ОО (СОШ № 1, СОШ №2,  СОШ 3, СОШ №4,  СОШ"пгт Парма, НШДС" д. Новикбож; в 3 ОО (СОШ с. Щельябож, ООШ" д. Захарвань, ООШ д. Денисовка) приобретено лабороторное оборудование; в 8 ОО (СОШ № 1, СОШ 2, СОШ  3 УИОП, СОШ № 4, СОШ № 5, СОШ с. Усть-Уса, СОШ с.Щельябож,  СОШ с. Мутный Материк) приобретено учебно-методические пособия</t>
  </si>
  <si>
    <t xml:space="preserve">Во всех 15 общеобразовательных организаций  отсутствуют  от 1 до 3 показателей, которые  относятся к современным условиям обучения. Не соответствуют частично 15 ОО по таким показателям: в 1 ОО отсутствует спортивный зал, в 5 ОО отсутствуют актовые залы, в 8 ОО  не созданы условия для беспрепятственного доступа инвалидов, в 7 ОО не используются дистанционные технологии.      </t>
  </si>
  <si>
    <t>Во исполнение п.2.3.4 соглашения между Министерством образования, науки и молодежной политики РК и Администрацией АМО ГО "Усинск" от 05 марта 2018 года № ЗП-11 "О предоставлении из республиканского бюджета Республики Коми субсидий бюджетам муниципальных районов (городских округов)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Коми" показатель по среднемесячной заработной плате педагогических работников муниципальных учреждений дополнительного образования МО ГО "Усинск" за 2018 год выполнен в полном объеме на 100,2%</t>
  </si>
  <si>
    <t>Укрепление материально-технической базы и создание безопасных условий в организациях в сфере образования</t>
  </si>
  <si>
    <t>Основное мероприятие   1.10     Укрепление материально-технической базы и создание безопасных условий в организациях в сфере образования</t>
  </si>
  <si>
    <t>Мероприятие 1.10.1 Укрепление материально-технической базы и создание безопасных условий в муниципальных образовательных организациях</t>
  </si>
  <si>
    <t>Укрепление материально-технической базы и создание безопасных условий в муниципальных образовательных организациях</t>
  </si>
  <si>
    <t>Показатель не достигнут, тк. в связи с объявлением 2018 г.  - "Годом добровольца и волонтера" все средства были направлены на приобретение оборудования для волонтерской деятельсноти на базе МБУ "МЦ"</t>
  </si>
  <si>
    <t>ГИА учащихся 9, 11(12) классов была проведена в установленные Рособрнадзором сроки в 12 ОО. 270 выпускников получили аттестат о среднем общем образовании (100%). Аттестат об основном общем образовании получили 556 выпускникв (100%).</t>
  </si>
  <si>
    <t xml:space="preserve">Численность молодых людей, принявших участие в деятельности патриотических молодежных объединений в  2018 году составила 1292 человека. Патриотические молодежные объединения : "Страйкбол", "Русь", "Поиск", «Прометей», "Патриот", "Дорогою добра", "РОССЫ", "ФАКЕЛ", "МИКС", "Наше наследие" и др.                                                                            </t>
  </si>
  <si>
    <t>Приобретено оборудования для работы с общественными объединениями и волонтерскими организациями в МБУ "МЦ" в рамках "Года Добровольца"</t>
  </si>
  <si>
    <t>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объеме.</t>
  </si>
  <si>
    <t>Все родители (законные представители) обеспеченны выплатой начисленной компенсации  в целях материальной поддержки воспитания детей, посещающих муниципальные дошкольные образовательные, согласно назначению.</t>
  </si>
  <si>
    <t>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объеме.</t>
  </si>
  <si>
    <t>Всеучащиеся 1-4 классов  охвачены горячим питанием в общеобразовательных организациях</t>
  </si>
  <si>
    <t>Приобретено оборудования для работы с общественными объединениями и волонтерскими организациями МБУ "МЦ"</t>
  </si>
  <si>
    <t>Завершено. Ведется работа по вводу в эксплуатацию в судебном порядке.</t>
  </si>
  <si>
    <t>Премированы общеобразовательные организации за развитие юнармейского движения: МБОУ "СОШ № 1" г. Усинска - 20 000,0 руб.; МАОУ СОШ3 УИОП г. Усинска - 40000, 0 руб.; МБОУ "СОШ № 5" г. Усинска - 40000,0 руб.</t>
  </si>
  <si>
    <t>Примечание: показатель п.6 нулевой и при расчете ЭГП не учитывается</t>
  </si>
  <si>
    <t>ЭГП=1,05 * 0,99 =1,04</t>
  </si>
  <si>
    <t>Планируемые результаты не достигнуты, т.к.  в 5 ОО не созданы все виды современных условий обучения (отсутствие актового зала, спортивного зала), ввод в эксплуатацию сз д.захарвань перенесен на 2019 год.</t>
  </si>
  <si>
    <r>
      <t>Планируемые результаты не достигнуты, т.к. в 4 ОО предписания не исполнены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 имеют истекший срок, в 1 ОО предписание получено в конце года (20.12.2018). Для исполнения предписаний требуется больших финансовых средст, устранение замечаний планируется в 2019-2020 гг.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</si>
</sst>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&quot;р.&quot;_-;\-* #,##0.0&quot;р.&quot;_-;_-* &quot;-&quot;?&quot;р.&quot;_-;_-@_-"/>
  </numFmts>
  <fonts count="5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i/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 Cyr"/>
    </font>
    <font>
      <i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i/>
      <sz val="9"/>
      <color theme="4" tint="-0.24997711111789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vertical="center"/>
    </xf>
    <xf numFmtId="0" fontId="9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3" fontId="1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2" fontId="19" fillId="0" borderId="2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0" fillId="2" borderId="0" xfId="0" applyFill="1"/>
    <xf numFmtId="0" fontId="23" fillId="2" borderId="1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23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24" fillId="2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top"/>
    </xf>
    <xf numFmtId="3" fontId="13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2" fontId="4" fillId="0" borderId="1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6" fillId="2" borderId="1" xfId="0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4" fontId="0" fillId="0" borderId="0" xfId="0" applyNumberFormat="1"/>
    <xf numFmtId="0" fontId="30" fillId="0" borderId="0" xfId="0" applyFont="1"/>
    <xf numFmtId="0" fontId="8" fillId="0" borderId="0" xfId="0" applyFont="1"/>
    <xf numFmtId="0" fontId="30" fillId="0" borderId="0" xfId="0" applyFont="1" applyFill="1"/>
    <xf numFmtId="0" fontId="21" fillId="0" borderId="0" xfId="0" applyFont="1" applyFill="1" applyAlignment="1">
      <alignment horizontal="center" vertical="top"/>
    </xf>
    <xf numFmtId="164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0" fillId="0" borderId="1" xfId="0" applyFont="1" applyBorder="1"/>
    <xf numFmtId="0" fontId="12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textRotation="90" wrapText="1"/>
    </xf>
    <xf numFmtId="0" fontId="18" fillId="0" borderId="1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164" fontId="30" fillId="0" borderId="0" xfId="0" applyNumberFormat="1" applyFont="1" applyFill="1"/>
    <xf numFmtId="164" fontId="8" fillId="0" borderId="0" xfId="0" applyNumberFormat="1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30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14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/>
    </xf>
    <xf numFmtId="10" fontId="16" fillId="0" borderId="1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3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>
      <alignment vertical="top" wrapText="1"/>
    </xf>
    <xf numFmtId="3" fontId="36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/>
    </xf>
    <xf numFmtId="164" fontId="13" fillId="0" borderId="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horizontal="left" vertical="top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41" fillId="0" borderId="15" xfId="0" applyFont="1" applyFill="1" applyBorder="1" applyAlignment="1">
      <alignment horizontal="center" vertical="top"/>
    </xf>
    <xf numFmtId="0" fontId="42" fillId="0" borderId="0" xfId="0" applyFont="1" applyFill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vertical="top"/>
    </xf>
    <xf numFmtId="0" fontId="14" fillId="0" borderId="6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/>
    </xf>
    <xf numFmtId="164" fontId="19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3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7" fillId="0" borderId="0" xfId="0" applyFont="1"/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" fontId="6" fillId="0" borderId="15" xfId="0" applyNumberFormat="1" applyFont="1" applyFill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ont="1"/>
    <xf numFmtId="4" fontId="0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44" fillId="0" borderId="0" xfId="0" applyNumberFormat="1" applyFont="1" applyFill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164" fontId="45" fillId="0" borderId="0" xfId="0" applyNumberFormat="1" applyFont="1" applyFill="1" applyAlignment="1">
      <alignment horizontal="center" vertical="top"/>
    </xf>
    <xf numFmtId="14" fontId="19" fillId="0" borderId="1" xfId="0" applyNumberFormat="1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/>
    </xf>
    <xf numFmtId="0" fontId="9" fillId="0" borderId="0" xfId="0" applyFont="1" applyFill="1"/>
    <xf numFmtId="0" fontId="12" fillId="0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6" fillId="3" borderId="0" xfId="0" applyFont="1" applyFill="1" applyAlignment="1">
      <alignment vertical="top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/>
    </xf>
    <xf numFmtId="0" fontId="41" fillId="0" borderId="16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4" fontId="7" fillId="0" borderId="0" xfId="0" applyNumberFormat="1" applyFont="1" applyFill="1" applyAlignment="1">
      <alignment horizontal="center"/>
    </xf>
    <xf numFmtId="0" fontId="13" fillId="0" borderId="19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/>
    </xf>
    <xf numFmtId="0" fontId="12" fillId="0" borderId="16" xfId="0" applyFont="1" applyFill="1" applyBorder="1" applyAlignment="1">
      <alignment horizontal="left" vertical="top"/>
    </xf>
    <xf numFmtId="164" fontId="6" fillId="0" borderId="2" xfId="0" applyNumberFormat="1" applyFont="1" applyFill="1" applyBorder="1" applyAlignment="1">
      <alignment horizontal="center" vertical="top" wrapText="1"/>
    </xf>
    <xf numFmtId="164" fontId="19" fillId="0" borderId="2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38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/>
    </xf>
    <xf numFmtId="164" fontId="19" fillId="0" borderId="1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/>
    </xf>
    <xf numFmtId="3" fontId="6" fillId="0" borderId="16" xfId="0" applyNumberFormat="1" applyFont="1" applyFill="1" applyBorder="1" applyAlignment="1">
      <alignment horizontal="center" vertical="top"/>
    </xf>
    <xf numFmtId="164" fontId="6" fillId="0" borderId="16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justify" vertical="top"/>
    </xf>
    <xf numFmtId="0" fontId="13" fillId="0" borderId="16" xfId="0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19" fillId="2" borderId="6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164" fontId="19" fillId="0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 wrapText="1"/>
    </xf>
    <xf numFmtId="164" fontId="19" fillId="0" borderId="4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5" fontId="1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wrapText="1"/>
    </xf>
    <xf numFmtId="164" fontId="7" fillId="0" borderId="0" xfId="0" applyNumberFormat="1" applyFont="1" applyFill="1"/>
    <xf numFmtId="0" fontId="51" fillId="2" borderId="0" xfId="0" applyFont="1" applyFill="1"/>
    <xf numFmtId="0" fontId="3" fillId="2" borderId="1" xfId="0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Alignment="1">
      <alignment horizontal="center"/>
    </xf>
    <xf numFmtId="0" fontId="6" fillId="0" borderId="0" xfId="0" applyFont="1" applyFill="1"/>
    <xf numFmtId="0" fontId="25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7" fillId="0" borderId="0" xfId="0" applyFont="1" applyFill="1"/>
    <xf numFmtId="0" fontId="12" fillId="0" borderId="16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53" fillId="0" borderId="0" xfId="0" applyFont="1" applyFill="1"/>
    <xf numFmtId="0" fontId="36" fillId="0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10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vertical="top" wrapText="1"/>
    </xf>
    <xf numFmtId="2" fontId="19" fillId="0" borderId="5" xfId="0" applyNumberFormat="1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2" fontId="19" fillId="0" borderId="4" xfId="0" applyNumberFormat="1" applyFont="1" applyFill="1" applyBorder="1" applyAlignment="1">
      <alignment horizontal="left" vertical="top" wrapText="1"/>
    </xf>
    <xf numFmtId="2" fontId="19" fillId="0" borderId="5" xfId="0" applyNumberFormat="1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33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vertical="top"/>
    </xf>
    <xf numFmtId="0" fontId="18" fillId="0" borderId="4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19" fillId="0" borderId="15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19" fillId="0" borderId="16" xfId="0" applyNumberFormat="1" applyFont="1" applyFill="1" applyBorder="1" applyAlignment="1">
      <alignment vertical="top"/>
    </xf>
    <xf numFmtId="164" fontId="6" fillId="0" borderId="15" xfId="0" applyNumberFormat="1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left" vertical="top"/>
    </xf>
    <xf numFmtId="164" fontId="19" fillId="0" borderId="1" xfId="0" applyNumberFormat="1" applyFont="1" applyFill="1" applyBorder="1" applyAlignment="1">
      <alignment horizontal="left" vertical="top" wrapText="1"/>
    </xf>
    <xf numFmtId="164" fontId="19" fillId="0" borderId="15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/>
    </xf>
    <xf numFmtId="2" fontId="19" fillId="0" borderId="15" xfId="0" applyNumberFormat="1" applyFont="1" applyFill="1" applyBorder="1" applyAlignment="1">
      <alignment horizontal="left" vertical="top" wrapText="1"/>
    </xf>
    <xf numFmtId="2" fontId="19" fillId="0" borderId="1" xfId="0" applyNumberFormat="1" applyFont="1" applyFill="1" applyBorder="1" applyAlignment="1">
      <alignment horizontal="left" vertical="top" wrapText="1"/>
    </xf>
    <xf numFmtId="164" fontId="19" fillId="0" borderId="1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vertical="top"/>
    </xf>
    <xf numFmtId="164" fontId="19" fillId="0" borderId="12" xfId="0" applyNumberFormat="1" applyFont="1" applyFill="1" applyBorder="1" applyAlignment="1">
      <alignment horizontal="center" vertical="top" wrapText="1"/>
    </xf>
    <xf numFmtId="164" fontId="19" fillId="0" borderId="13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vertical="top" wrapText="1"/>
    </xf>
    <xf numFmtId="164" fontId="19" fillId="0" borderId="13" xfId="0" applyNumberFormat="1" applyFont="1" applyFill="1" applyBorder="1" applyAlignment="1">
      <alignment horizontal="center" vertical="top"/>
    </xf>
    <xf numFmtId="164" fontId="19" fillId="0" borderId="14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164" fontId="19" fillId="0" borderId="15" xfId="0" applyNumberFormat="1" applyFont="1" applyFill="1" applyBorder="1" applyAlignment="1">
      <alignment horizontal="left" vertical="top"/>
    </xf>
    <xf numFmtId="164" fontId="19" fillId="0" borderId="15" xfId="0" applyNumberFormat="1" applyFont="1" applyFill="1" applyBorder="1" applyAlignment="1">
      <alignment horizontal="center" vertical="top"/>
    </xf>
    <xf numFmtId="164" fontId="19" fillId="0" borderId="1" xfId="0" applyNumberFormat="1" applyFont="1" applyFill="1" applyBorder="1" applyAlignment="1">
      <alignment horizontal="center" vertical="top"/>
    </xf>
    <xf numFmtId="164" fontId="19" fillId="0" borderId="16" xfId="0" applyNumberFormat="1" applyFont="1" applyFill="1" applyBorder="1" applyAlignment="1">
      <alignment horizontal="center" vertical="top"/>
    </xf>
    <xf numFmtId="164" fontId="6" fillId="0" borderId="17" xfId="0" applyNumberFormat="1" applyFont="1" applyFill="1" applyBorder="1" applyAlignment="1">
      <alignment horizontal="left" vertical="top"/>
    </xf>
    <xf numFmtId="164" fontId="6" fillId="0" borderId="18" xfId="0" applyNumberFormat="1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4" fontId="6" fillId="0" borderId="4" xfId="0" applyNumberFormat="1" applyFont="1" applyFill="1" applyBorder="1" applyAlignment="1">
      <alignment horizontal="center" vertical="top" wrapText="1"/>
    </xf>
    <xf numFmtId="14" fontId="6" fillId="0" borderId="6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3" fillId="2" borderId="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" fontId="12" fillId="2" borderId="9" xfId="1" applyNumberFormat="1" applyFont="1" applyFill="1" applyBorder="1" applyAlignment="1">
      <alignment horizontal="center" vertical="center" wrapText="1"/>
    </xf>
    <xf numFmtId="4" fontId="12" fillId="2" borderId="7" xfId="1" applyNumberFormat="1" applyFont="1" applyFill="1" applyBorder="1" applyAlignment="1">
      <alignment horizontal="center" vertical="center" wrapText="1"/>
    </xf>
    <xf numFmtId="4" fontId="12" fillId="2" borderId="10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top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2" fillId="0" borderId="16" xfId="0" applyFont="1" applyFill="1" applyBorder="1" applyAlignment="1" applyProtection="1">
      <alignment horizontal="justify" vertical="top" wrapText="1"/>
    </xf>
    <xf numFmtId="0" fontId="12" fillId="0" borderId="1" xfId="0" applyFont="1" applyFill="1" applyBorder="1" applyAlignment="1" applyProtection="1">
      <alignment horizontal="justify" vertical="top" wrapText="1"/>
    </xf>
    <xf numFmtId="0" fontId="12" fillId="0" borderId="16" xfId="0" applyFont="1" applyFill="1" applyBorder="1" applyAlignment="1">
      <alignment horizontal="justify" vertical="top" wrapText="1"/>
    </xf>
    <xf numFmtId="0" fontId="12" fillId="0" borderId="16" xfId="0" applyNumberFormat="1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top"/>
    </xf>
    <xf numFmtId="0" fontId="47" fillId="0" borderId="16" xfId="0" applyFont="1" applyFill="1" applyBorder="1" applyAlignment="1">
      <alignment horizontal="left" vertical="top" wrapText="1"/>
    </xf>
    <xf numFmtId="10" fontId="12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36" fillId="0" borderId="16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36" fillId="0" borderId="1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justify" vertical="top" wrapText="1"/>
    </xf>
    <xf numFmtId="3" fontId="47" fillId="0" borderId="16" xfId="0" applyNumberFormat="1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vertical="top" wrapText="1"/>
    </xf>
    <xf numFmtId="3" fontId="12" fillId="0" borderId="16" xfId="0" applyNumberFormat="1" applyFont="1" applyFill="1" applyBorder="1" applyAlignment="1">
      <alignment horizontal="left" vertical="top" wrapText="1"/>
    </xf>
    <xf numFmtId="3" fontId="12" fillId="0" borderId="16" xfId="0" applyNumberFormat="1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 wrapText="1" shrinkToFit="1"/>
    </xf>
    <xf numFmtId="0" fontId="12" fillId="0" borderId="16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95;&#1077;&#1089;&#1082;&#1080;&#1081;\&#1048;&#1079;&#1084;&#1077;&#1085;&#1077;&#1085;&#1080;&#1077;%20&#1074;%20&#1052;&#1055;%20&#1056;&#1072;&#1079;&#1074;&#1080;&#1090;&#1080;&#1077;%20&#1086;&#1073;&#1088;&#1072;&#1079;&#1086;&#1074;&#1072;&#1085;&#1080;&#1103;%20-%202018\&#1055;&#1056;&#1054;&#1045;&#1050;&#1058;%202019-2021\&#1055;&#1088;&#1080;&#1083;&#1086;&#1078;&#1077;&#1085;&#1080;&#1077;%204%20&#1080;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 2019-2021"/>
      <sheetName val="прил 5 2019-2021"/>
      <sheetName val="к паспорту"/>
    </sheetNames>
    <sheetDataSet>
      <sheetData sheetId="0" refreshError="1"/>
      <sheetData sheetId="1">
        <row r="247">
          <cell r="H247">
            <v>68.099999999999994</v>
          </cell>
        </row>
        <row r="253">
          <cell r="H253">
            <v>66.7</v>
          </cell>
        </row>
        <row r="259">
          <cell r="H259">
            <v>66.7</v>
          </cell>
        </row>
        <row r="265">
          <cell r="H265">
            <v>66.7</v>
          </cell>
        </row>
        <row r="271">
          <cell r="H271">
            <v>77.8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opLeftCell="A4" zoomScale="90" zoomScaleNormal="90" zoomScaleSheetLayoutView="121" workbookViewId="0">
      <pane ySplit="4" topLeftCell="A8" activePane="bottomLeft" state="frozen"/>
      <selection activeCell="A4" sqref="A4"/>
      <selection pane="bottomLeft" activeCell="E9" sqref="E9"/>
    </sheetView>
  </sheetViews>
  <sheetFormatPr defaultColWidth="8.85546875" defaultRowHeight="15.75"/>
  <cols>
    <col min="1" max="1" width="5.5703125" style="77" customWidth="1"/>
    <col min="2" max="2" width="61.7109375" style="25" customWidth="1"/>
    <col min="3" max="3" width="10" style="30" customWidth="1"/>
    <col min="4" max="4" width="15" style="31" customWidth="1"/>
    <col min="5" max="5" width="10.85546875" style="30" customWidth="1"/>
    <col min="6" max="6" width="12.28515625" style="31" customWidth="1"/>
    <col min="7" max="7" width="64.140625" style="61" customWidth="1"/>
    <col min="8" max="11" width="8.85546875" style="25" hidden="1" customWidth="1"/>
    <col min="12" max="25" width="0" style="25" hidden="1" customWidth="1"/>
    <col min="26" max="16384" width="8.85546875" style="25"/>
  </cols>
  <sheetData>
    <row r="1" spans="1:7">
      <c r="B1" s="28"/>
      <c r="C1" s="28"/>
      <c r="D1" s="75"/>
      <c r="E1" s="75"/>
      <c r="F1" s="77"/>
      <c r="G1" s="486" t="s">
        <v>313</v>
      </c>
    </row>
    <row r="2" spans="1:7">
      <c r="B2" s="28"/>
      <c r="C2" s="28"/>
      <c r="D2" s="75"/>
      <c r="E2" s="75"/>
      <c r="F2" s="77"/>
    </row>
    <row r="3" spans="1:7" ht="38.450000000000003" customHeight="1">
      <c r="B3" s="344" t="s">
        <v>314</v>
      </c>
      <c r="C3" s="344"/>
      <c r="D3" s="344"/>
      <c r="E3" s="344"/>
      <c r="F3" s="344"/>
      <c r="G3" s="344"/>
    </row>
    <row r="4" spans="1:7" ht="16.5" thickBot="1"/>
    <row r="5" spans="1:7" ht="15.75" customHeight="1">
      <c r="A5" s="345" t="s">
        <v>0</v>
      </c>
      <c r="B5" s="347" t="s">
        <v>1</v>
      </c>
      <c r="C5" s="349" t="s">
        <v>4</v>
      </c>
      <c r="D5" s="487" t="s">
        <v>2</v>
      </c>
      <c r="E5" s="487"/>
      <c r="F5" s="487"/>
      <c r="G5" s="488"/>
    </row>
    <row r="6" spans="1:7" ht="15.75" customHeight="1">
      <c r="A6" s="346"/>
      <c r="B6" s="348"/>
      <c r="C6" s="350"/>
      <c r="D6" s="489" t="s">
        <v>310</v>
      </c>
      <c r="E6" s="490" t="s">
        <v>311</v>
      </c>
      <c r="F6" s="491"/>
      <c r="G6" s="492" t="s">
        <v>386</v>
      </c>
    </row>
    <row r="7" spans="1:7" s="29" customFormat="1" ht="42" customHeight="1">
      <c r="A7" s="346"/>
      <c r="B7" s="348"/>
      <c r="C7" s="350"/>
      <c r="D7" s="489"/>
      <c r="E7" s="257" t="s">
        <v>312</v>
      </c>
      <c r="F7" s="257" t="s">
        <v>721</v>
      </c>
      <c r="G7" s="492"/>
    </row>
    <row r="8" spans="1:7" ht="24.75" customHeight="1">
      <c r="A8" s="341" t="s">
        <v>125</v>
      </c>
      <c r="B8" s="342"/>
      <c r="C8" s="342"/>
      <c r="D8" s="342"/>
      <c r="E8" s="342"/>
      <c r="F8" s="342"/>
      <c r="G8" s="343"/>
    </row>
    <row r="9" spans="1:7" s="38" customFormat="1" ht="24">
      <c r="A9" s="142">
        <v>1</v>
      </c>
      <c r="B9" s="55" t="s">
        <v>28</v>
      </c>
      <c r="C9" s="258" t="s">
        <v>29</v>
      </c>
      <c r="D9" s="258">
        <v>100</v>
      </c>
      <c r="E9" s="257">
        <v>100</v>
      </c>
      <c r="F9" s="258">
        <v>100</v>
      </c>
      <c r="G9" s="329"/>
    </row>
    <row r="10" spans="1:7" s="38" customFormat="1" ht="12.75" hidden="1" customHeight="1">
      <c r="A10" s="142"/>
      <c r="B10" s="26" t="s">
        <v>3</v>
      </c>
      <c r="C10" s="258"/>
      <c r="D10" s="27"/>
      <c r="E10" s="15"/>
      <c r="F10" s="493"/>
      <c r="G10" s="329"/>
    </row>
    <row r="11" spans="1:7" s="38" customFormat="1" ht="24.75" hidden="1" customHeight="1">
      <c r="A11" s="142"/>
      <c r="B11" s="24" t="s">
        <v>30</v>
      </c>
      <c r="C11" s="258"/>
      <c r="D11" s="27"/>
      <c r="E11" s="257"/>
      <c r="F11" s="493"/>
      <c r="G11" s="329"/>
    </row>
    <row r="12" spans="1:7" s="38" customFormat="1" ht="24.75" hidden="1" customHeight="1">
      <c r="A12" s="142"/>
      <c r="B12" s="24" t="s">
        <v>31</v>
      </c>
      <c r="C12" s="258"/>
      <c r="D12" s="27"/>
      <c r="E12" s="15"/>
      <c r="F12" s="493"/>
      <c r="G12" s="329"/>
    </row>
    <row r="13" spans="1:7" s="38" customFormat="1" ht="60" customHeight="1">
      <c r="A13" s="142">
        <v>2</v>
      </c>
      <c r="B13" s="33" t="s">
        <v>365</v>
      </c>
      <c r="C13" s="257" t="s">
        <v>29</v>
      </c>
      <c r="D13" s="258">
        <v>87</v>
      </c>
      <c r="E13" s="257">
        <v>95</v>
      </c>
      <c r="F13" s="258">
        <v>87</v>
      </c>
      <c r="G13" s="221" t="s">
        <v>764</v>
      </c>
    </row>
    <row r="14" spans="1:7" s="38" customFormat="1" ht="12.75" customHeight="1">
      <c r="A14" s="142"/>
      <c r="B14" s="26" t="s">
        <v>3</v>
      </c>
      <c r="C14" s="37"/>
      <c r="D14" s="37"/>
      <c r="E14" s="36"/>
      <c r="F14" s="258"/>
      <c r="G14" s="329"/>
    </row>
    <row r="15" spans="1:7" s="38" customFormat="1" ht="30" customHeight="1">
      <c r="A15" s="142"/>
      <c r="B15" s="24" t="s">
        <v>126</v>
      </c>
      <c r="C15" s="37"/>
      <c r="D15" s="258">
        <v>4078</v>
      </c>
      <c r="E15" s="15"/>
      <c r="F15" s="258">
        <v>4020</v>
      </c>
      <c r="G15" s="260"/>
    </row>
    <row r="16" spans="1:7" s="38" customFormat="1" ht="36.6" customHeight="1">
      <c r="A16" s="142"/>
      <c r="B16" s="24" t="s">
        <v>127</v>
      </c>
      <c r="C16" s="37"/>
      <c r="D16" s="258">
        <v>3532</v>
      </c>
      <c r="E16" s="15"/>
      <c r="F16" s="258">
        <v>3493</v>
      </c>
      <c r="G16" s="260"/>
    </row>
    <row r="17" spans="1:7" s="38" customFormat="1" ht="64.5" customHeight="1">
      <c r="A17" s="142">
        <v>3</v>
      </c>
      <c r="B17" s="33" t="s">
        <v>78</v>
      </c>
      <c r="C17" s="257" t="s">
        <v>29</v>
      </c>
      <c r="D17" s="258">
        <v>9.1</v>
      </c>
      <c r="E17" s="257">
        <v>5.0199999999999996</v>
      </c>
      <c r="F17" s="258">
        <v>7.3</v>
      </c>
      <c r="G17" s="221" t="s">
        <v>765</v>
      </c>
    </row>
    <row r="18" spans="1:7" s="38" customFormat="1" ht="13.5" customHeight="1">
      <c r="A18" s="142"/>
      <c r="B18" s="26" t="s">
        <v>3</v>
      </c>
      <c r="C18" s="37"/>
      <c r="D18" s="258"/>
      <c r="E18" s="36"/>
      <c r="F18" s="258"/>
      <c r="G18" s="329"/>
    </row>
    <row r="19" spans="1:7" s="38" customFormat="1" ht="25.5" customHeight="1">
      <c r="A19" s="142"/>
      <c r="B19" s="32" t="s">
        <v>79</v>
      </c>
      <c r="C19" s="258"/>
      <c r="D19" s="258">
        <v>373</v>
      </c>
      <c r="E19" s="15"/>
      <c r="F19" s="258">
        <v>292</v>
      </c>
      <c r="G19" s="329"/>
    </row>
    <row r="20" spans="1:7" s="38" customFormat="1" ht="19.5" customHeight="1">
      <c r="A20" s="142"/>
      <c r="B20" s="32" t="s">
        <v>80</v>
      </c>
      <c r="C20" s="258"/>
      <c r="D20" s="258">
        <v>4078</v>
      </c>
      <c r="E20" s="15"/>
      <c r="F20" s="258">
        <v>4020</v>
      </c>
      <c r="G20" s="329"/>
    </row>
    <row r="21" spans="1:7" s="38" customFormat="1" ht="48.75" customHeight="1">
      <c r="A21" s="142">
        <v>4</v>
      </c>
      <c r="B21" s="55" t="s">
        <v>81</v>
      </c>
      <c r="C21" s="257" t="s">
        <v>29</v>
      </c>
      <c r="D21" s="257">
        <v>0.4</v>
      </c>
      <c r="E21" s="257">
        <v>0.3</v>
      </c>
      <c r="F21" s="257">
        <v>0.3</v>
      </c>
      <c r="G21" s="494" t="s">
        <v>766</v>
      </c>
    </row>
    <row r="22" spans="1:7" s="38" customFormat="1" ht="11.25" customHeight="1">
      <c r="A22" s="142"/>
      <c r="B22" s="26" t="s">
        <v>3</v>
      </c>
      <c r="C22" s="258"/>
      <c r="D22" s="37"/>
      <c r="E22" s="15"/>
      <c r="F22" s="258"/>
      <c r="G22" s="329"/>
    </row>
    <row r="23" spans="1:7" s="38" customFormat="1" ht="25.5" customHeight="1">
      <c r="A23" s="142"/>
      <c r="B23" s="32" t="s">
        <v>82</v>
      </c>
      <c r="C23" s="258"/>
      <c r="D23" s="258">
        <v>1</v>
      </c>
      <c r="E23" s="15">
        <v>1</v>
      </c>
      <c r="F23" s="257">
        <v>1</v>
      </c>
      <c r="G23" s="495"/>
    </row>
    <row r="24" spans="1:7" s="38" customFormat="1" ht="18.75" customHeight="1">
      <c r="A24" s="142"/>
      <c r="B24" s="32" t="s">
        <v>83</v>
      </c>
      <c r="C24" s="258"/>
      <c r="D24" s="258">
        <v>243</v>
      </c>
      <c r="E24" s="15">
        <v>270</v>
      </c>
      <c r="F24" s="258">
        <v>270</v>
      </c>
      <c r="G24" s="329"/>
    </row>
    <row r="25" spans="1:7" s="38" customFormat="1" ht="60.75" customHeight="1">
      <c r="A25" s="142">
        <v>5</v>
      </c>
      <c r="B25" s="55" t="s">
        <v>84</v>
      </c>
      <c r="C25" s="257" t="s">
        <v>29</v>
      </c>
      <c r="D25" s="67">
        <v>55.2</v>
      </c>
      <c r="E25" s="257">
        <v>29</v>
      </c>
      <c r="F25" s="17">
        <v>50.21</v>
      </c>
      <c r="G25" s="496"/>
    </row>
    <row r="26" spans="1:7" s="38" customFormat="1" ht="12" customHeight="1">
      <c r="A26" s="143"/>
      <c r="B26" s="26" t="s">
        <v>3</v>
      </c>
      <c r="C26" s="13"/>
      <c r="D26" s="37"/>
      <c r="E26" s="13"/>
      <c r="F26" s="17"/>
      <c r="G26" s="329"/>
    </row>
    <row r="27" spans="1:7" s="38" customFormat="1" ht="25.5" customHeight="1">
      <c r="A27" s="143"/>
      <c r="B27" s="24" t="s">
        <v>53</v>
      </c>
      <c r="C27" s="13"/>
      <c r="D27" s="258">
        <v>461</v>
      </c>
      <c r="E27" s="13"/>
      <c r="F27" s="17">
        <v>831</v>
      </c>
      <c r="G27" s="329"/>
    </row>
    <row r="28" spans="1:7" s="51" customFormat="1" ht="14.25" customHeight="1">
      <c r="A28" s="143"/>
      <c r="B28" s="24" t="s">
        <v>54</v>
      </c>
      <c r="C28" s="13"/>
      <c r="D28" s="17">
        <v>835</v>
      </c>
      <c r="E28" s="13"/>
      <c r="F28" s="17">
        <v>1655</v>
      </c>
      <c r="G28" s="329"/>
    </row>
    <row r="29" spans="1:7" s="38" customFormat="1" ht="15" customHeight="1">
      <c r="A29" s="338" t="s">
        <v>128</v>
      </c>
      <c r="B29" s="336"/>
      <c r="C29" s="336"/>
      <c r="D29" s="336"/>
      <c r="E29" s="336"/>
      <c r="F29" s="336"/>
      <c r="G29" s="337"/>
    </row>
    <row r="30" spans="1:7" s="38" customFormat="1" ht="18.75" customHeight="1">
      <c r="A30" s="338" t="s">
        <v>129</v>
      </c>
      <c r="B30" s="336"/>
      <c r="C30" s="336"/>
      <c r="D30" s="336"/>
      <c r="E30" s="336"/>
      <c r="F30" s="336"/>
      <c r="G30" s="337"/>
    </row>
    <row r="31" spans="1:7" s="38" customFormat="1" ht="28.5" customHeight="1">
      <c r="A31" s="143">
        <v>1</v>
      </c>
      <c r="B31" s="57" t="s">
        <v>85</v>
      </c>
      <c r="C31" s="257" t="s">
        <v>86</v>
      </c>
      <c r="D31" s="257">
        <v>0</v>
      </c>
      <c r="E31" s="257">
        <v>0</v>
      </c>
      <c r="F31" s="257">
        <v>0</v>
      </c>
      <c r="G31" s="497"/>
    </row>
    <row r="32" spans="1:7" s="38" customFormat="1" ht="12.75" customHeight="1">
      <c r="A32" s="143"/>
      <c r="B32" s="26" t="s">
        <v>3</v>
      </c>
      <c r="C32" s="13"/>
      <c r="D32" s="498"/>
      <c r="E32" s="13"/>
      <c r="F32" s="499"/>
      <c r="G32" s="255"/>
    </row>
    <row r="33" spans="1:7" s="38" customFormat="1" ht="15" customHeight="1">
      <c r="A33" s="143"/>
      <c r="B33" s="58" t="s">
        <v>87</v>
      </c>
      <c r="C33" s="13"/>
      <c r="D33" s="13">
        <v>0</v>
      </c>
      <c r="E33" s="13"/>
      <c r="F33" s="13">
        <v>0</v>
      </c>
      <c r="G33" s="255"/>
    </row>
    <row r="34" spans="1:7" s="38" customFormat="1" ht="101.45" customHeight="1">
      <c r="A34" s="143">
        <v>2</v>
      </c>
      <c r="B34" s="57" t="s">
        <v>88</v>
      </c>
      <c r="C34" s="257" t="s">
        <v>29</v>
      </c>
      <c r="D34" s="257">
        <v>93</v>
      </c>
      <c r="E34" s="257">
        <v>100</v>
      </c>
      <c r="F34" s="257">
        <v>100</v>
      </c>
      <c r="G34" s="297"/>
    </row>
    <row r="35" spans="1:7" s="50" customFormat="1" ht="12.75" customHeight="1">
      <c r="A35" s="143"/>
      <c r="B35" s="26" t="s">
        <v>3</v>
      </c>
      <c r="C35" s="13"/>
      <c r="D35" s="27"/>
      <c r="E35" s="13"/>
      <c r="F35" s="13"/>
      <c r="G35" s="255"/>
    </row>
    <row r="36" spans="1:7" s="50" customFormat="1" ht="24">
      <c r="A36" s="143"/>
      <c r="B36" s="58" t="s">
        <v>89</v>
      </c>
      <c r="C36" s="13"/>
      <c r="D36" s="13">
        <v>13</v>
      </c>
      <c r="E36" s="13"/>
      <c r="F36" s="13">
        <v>14</v>
      </c>
      <c r="G36" s="255"/>
    </row>
    <row r="37" spans="1:7" s="38" customFormat="1" ht="13.5" customHeight="1">
      <c r="A37" s="143"/>
      <c r="B37" s="58" t="s">
        <v>90</v>
      </c>
      <c r="C37" s="13"/>
      <c r="D37" s="13">
        <v>14</v>
      </c>
      <c r="E37" s="13"/>
      <c r="F37" s="13">
        <v>14</v>
      </c>
      <c r="G37" s="255"/>
    </row>
    <row r="38" spans="1:7" s="61" customFormat="1" ht="58.5" customHeight="1">
      <c r="A38" s="143">
        <v>3</v>
      </c>
      <c r="B38" s="33" t="s">
        <v>37</v>
      </c>
      <c r="C38" s="257" t="s">
        <v>29</v>
      </c>
      <c r="D38" s="4">
        <v>72.5</v>
      </c>
      <c r="E38" s="257">
        <v>72.8</v>
      </c>
      <c r="F38" s="257">
        <v>70.7</v>
      </c>
      <c r="G38" s="246" t="s">
        <v>772</v>
      </c>
    </row>
    <row r="39" spans="1:7" s="61" customFormat="1" ht="13.5" customHeight="1">
      <c r="A39" s="143"/>
      <c r="B39" s="26" t="s">
        <v>3</v>
      </c>
      <c r="C39" s="13"/>
      <c r="D39" s="122"/>
      <c r="E39" s="13"/>
      <c r="F39" s="13"/>
      <c r="G39" s="255"/>
    </row>
    <row r="40" spans="1:7" s="61" customFormat="1" ht="36">
      <c r="A40" s="143"/>
      <c r="B40" s="32" t="s">
        <v>38</v>
      </c>
      <c r="C40" s="13"/>
      <c r="D40" s="122">
        <v>5801</v>
      </c>
      <c r="E40" s="13"/>
      <c r="F40" s="13">
        <v>5760</v>
      </c>
      <c r="G40" s="255"/>
    </row>
    <row r="41" spans="1:7" s="61" customFormat="1">
      <c r="A41" s="143"/>
      <c r="B41" s="32" t="s">
        <v>39</v>
      </c>
      <c r="C41" s="13"/>
      <c r="D41" s="122">
        <v>7997</v>
      </c>
      <c r="E41" s="13"/>
      <c r="F41" s="13">
        <v>8144</v>
      </c>
      <c r="G41" s="255"/>
    </row>
    <row r="42" spans="1:7" s="38" customFormat="1" ht="39.75" customHeight="1">
      <c r="A42" s="143">
        <v>4</v>
      </c>
      <c r="B42" s="55" t="s">
        <v>306</v>
      </c>
      <c r="C42" s="257" t="s">
        <v>29</v>
      </c>
      <c r="D42" s="258">
        <v>53.3</v>
      </c>
      <c r="E42" s="257">
        <v>55</v>
      </c>
      <c r="F42" s="258">
        <v>53.3</v>
      </c>
      <c r="G42" s="297" t="s">
        <v>767</v>
      </c>
    </row>
    <row r="43" spans="1:7" s="50" customFormat="1" ht="12.75" customHeight="1">
      <c r="A43" s="143"/>
      <c r="B43" s="26" t="s">
        <v>3</v>
      </c>
      <c r="C43" s="13"/>
      <c r="D43" s="13"/>
      <c r="E43" s="13"/>
      <c r="F43" s="13"/>
      <c r="G43" s="255"/>
    </row>
    <row r="44" spans="1:7" s="50" customFormat="1" ht="15" customHeight="1">
      <c r="A44" s="143"/>
      <c r="B44" s="58" t="s">
        <v>40</v>
      </c>
      <c r="C44" s="13"/>
      <c r="D44" s="13">
        <v>8</v>
      </c>
      <c r="E44" s="13"/>
      <c r="F44" s="13">
        <v>8</v>
      </c>
      <c r="G44" s="255"/>
    </row>
    <row r="45" spans="1:7" s="50" customFormat="1">
      <c r="A45" s="143"/>
      <c r="B45" s="32" t="s">
        <v>34</v>
      </c>
      <c r="C45" s="13"/>
      <c r="D45" s="13">
        <v>15</v>
      </c>
      <c r="E45" s="13"/>
      <c r="F45" s="13">
        <v>15</v>
      </c>
      <c r="G45" s="255"/>
    </row>
    <row r="46" spans="1:7" s="50" customFormat="1" ht="24">
      <c r="A46" s="143">
        <v>5</v>
      </c>
      <c r="B46" s="33" t="s">
        <v>130</v>
      </c>
      <c r="C46" s="258" t="s">
        <v>131</v>
      </c>
      <c r="D46" s="258">
        <v>10</v>
      </c>
      <c r="E46" s="257">
        <v>10</v>
      </c>
      <c r="F46" s="258">
        <v>10</v>
      </c>
      <c r="G46" s="297"/>
    </row>
    <row r="47" spans="1:7" s="50" customFormat="1" ht="20.25" customHeight="1">
      <c r="A47" s="143"/>
      <c r="B47" s="26" t="s">
        <v>3</v>
      </c>
      <c r="C47" s="13"/>
      <c r="D47" s="27"/>
      <c r="E47" s="13"/>
      <c r="F47" s="13"/>
      <c r="G47" s="255"/>
    </row>
    <row r="48" spans="1:7" s="50" customFormat="1" ht="33" customHeight="1">
      <c r="A48" s="143"/>
      <c r="B48" s="32" t="s">
        <v>132</v>
      </c>
      <c r="C48" s="13"/>
      <c r="D48" s="13">
        <v>10</v>
      </c>
      <c r="E48" s="13"/>
      <c r="F48" s="13">
        <v>10</v>
      </c>
      <c r="G48" s="255"/>
    </row>
    <row r="49" spans="1:7" s="50" customFormat="1" ht="37.5" customHeight="1">
      <c r="A49" s="333" t="s">
        <v>133</v>
      </c>
      <c r="B49" s="339"/>
      <c r="C49" s="339"/>
      <c r="D49" s="339"/>
      <c r="E49" s="339"/>
      <c r="F49" s="339"/>
      <c r="G49" s="340"/>
    </row>
    <row r="50" spans="1:7" s="50" customFormat="1" ht="63" customHeight="1">
      <c r="A50" s="143">
        <v>1</v>
      </c>
      <c r="B50" s="33" t="s">
        <v>91</v>
      </c>
      <c r="C50" s="257" t="s">
        <v>29</v>
      </c>
      <c r="D50" s="257">
        <v>95.4</v>
      </c>
      <c r="E50" s="257">
        <v>95</v>
      </c>
      <c r="F50" s="257">
        <v>90.6</v>
      </c>
      <c r="G50" s="297" t="s">
        <v>768</v>
      </c>
    </row>
    <row r="51" spans="1:7" s="38" customFormat="1" ht="13.5" customHeight="1">
      <c r="A51" s="143"/>
      <c r="B51" s="26" t="s">
        <v>3</v>
      </c>
      <c r="C51" s="258"/>
      <c r="D51" s="13"/>
      <c r="E51" s="15"/>
      <c r="F51" s="13"/>
      <c r="G51" s="222"/>
    </row>
    <row r="52" spans="1:7" s="38" customFormat="1" ht="24">
      <c r="A52" s="143"/>
      <c r="B52" s="32" t="s">
        <v>41</v>
      </c>
      <c r="C52" s="258"/>
      <c r="D52" s="13">
        <v>1131</v>
      </c>
      <c r="E52" s="15"/>
      <c r="F52" s="13"/>
      <c r="G52" s="255" t="s">
        <v>761</v>
      </c>
    </row>
    <row r="53" spans="1:7" s="38" customFormat="1" ht="21" customHeight="1">
      <c r="A53" s="143"/>
      <c r="B53" s="32" t="s">
        <v>42</v>
      </c>
      <c r="C53" s="258"/>
      <c r="D53" s="13">
        <v>1186</v>
      </c>
      <c r="E53" s="15"/>
      <c r="F53" s="13"/>
      <c r="G53" s="255"/>
    </row>
    <row r="54" spans="1:7" s="50" customFormat="1" ht="87.75" customHeight="1">
      <c r="A54" s="143">
        <v>2</v>
      </c>
      <c r="B54" s="55" t="s">
        <v>134</v>
      </c>
      <c r="C54" s="257" t="s">
        <v>29</v>
      </c>
      <c r="D54" s="258">
        <v>90</v>
      </c>
      <c r="E54" s="257">
        <v>90</v>
      </c>
      <c r="F54" s="257">
        <v>83.9</v>
      </c>
      <c r="G54" s="297" t="s">
        <v>769</v>
      </c>
    </row>
    <row r="55" spans="1:7" s="50" customFormat="1" ht="12" customHeight="1">
      <c r="A55" s="143"/>
      <c r="B55" s="26" t="s">
        <v>3</v>
      </c>
      <c r="C55" s="258"/>
      <c r="D55" s="13"/>
      <c r="E55" s="15"/>
      <c r="F55" s="13"/>
      <c r="G55" s="255"/>
    </row>
    <row r="56" spans="1:7" s="38" customFormat="1" ht="24">
      <c r="A56" s="143"/>
      <c r="B56" s="32" t="s">
        <v>43</v>
      </c>
      <c r="C56" s="258"/>
      <c r="D56" s="13">
        <v>1600</v>
      </c>
      <c r="E56" s="15"/>
      <c r="F56" s="13"/>
      <c r="G56" s="255" t="s">
        <v>761</v>
      </c>
    </row>
    <row r="57" spans="1:7" s="38" customFormat="1">
      <c r="A57" s="143"/>
      <c r="B57" s="32" t="s">
        <v>42</v>
      </c>
      <c r="C57" s="258"/>
      <c r="D57" s="13">
        <v>1778</v>
      </c>
      <c r="E57" s="15"/>
      <c r="F57" s="13"/>
      <c r="G57" s="255"/>
    </row>
    <row r="58" spans="1:7" s="38" customFormat="1" ht="74.25" customHeight="1">
      <c r="A58" s="143">
        <v>3</v>
      </c>
      <c r="B58" s="55" t="s">
        <v>92</v>
      </c>
      <c r="C58" s="257" t="s">
        <v>29</v>
      </c>
      <c r="D58" s="56">
        <v>64</v>
      </c>
      <c r="E58" s="257">
        <v>72.7</v>
      </c>
      <c r="F58" s="56">
        <v>7.3</v>
      </c>
      <c r="G58" s="297" t="s">
        <v>770</v>
      </c>
    </row>
    <row r="59" spans="1:7" s="38" customFormat="1" ht="11.25" customHeight="1">
      <c r="A59" s="143"/>
      <c r="B59" s="26" t="s">
        <v>3</v>
      </c>
      <c r="C59" s="258"/>
      <c r="D59" s="27"/>
      <c r="E59" s="15"/>
      <c r="F59" s="13"/>
      <c r="G59" s="255"/>
    </row>
    <row r="60" spans="1:7" s="38" customFormat="1">
      <c r="A60" s="143"/>
      <c r="B60" s="32" t="s">
        <v>93</v>
      </c>
      <c r="C60" s="258"/>
      <c r="D60" s="13">
        <v>3807</v>
      </c>
      <c r="E60" s="15"/>
      <c r="F60" s="13">
        <v>434</v>
      </c>
      <c r="G60" s="255"/>
    </row>
    <row r="61" spans="1:7" s="38" customFormat="1" ht="12.75" customHeight="1">
      <c r="A61" s="143"/>
      <c r="B61" s="32" t="s">
        <v>46</v>
      </c>
      <c r="C61" s="258"/>
      <c r="D61" s="13">
        <v>5964</v>
      </c>
      <c r="E61" s="15"/>
      <c r="F61" s="13">
        <v>5969</v>
      </c>
      <c r="G61" s="255"/>
    </row>
    <row r="62" spans="1:7" s="38" customFormat="1" ht="46.5" customHeight="1">
      <c r="A62" s="143">
        <v>4</v>
      </c>
      <c r="B62" s="55" t="s">
        <v>44</v>
      </c>
      <c r="C62" s="257" t="s">
        <v>29</v>
      </c>
      <c r="D62" s="257">
        <v>80</v>
      </c>
      <c r="E62" s="257">
        <v>87</v>
      </c>
      <c r="F62" s="257">
        <v>82</v>
      </c>
      <c r="G62" s="254" t="s">
        <v>771</v>
      </c>
    </row>
    <row r="63" spans="1:7" s="38" customFormat="1">
      <c r="A63" s="143"/>
      <c r="B63" s="26" t="s">
        <v>3</v>
      </c>
      <c r="C63" s="258"/>
      <c r="D63" s="27"/>
      <c r="E63" s="15"/>
      <c r="F63" s="13"/>
      <c r="G63" s="255"/>
    </row>
    <row r="64" spans="1:7" s="38" customFormat="1">
      <c r="A64" s="143"/>
      <c r="B64" s="32" t="s">
        <v>45</v>
      </c>
      <c r="C64" s="258"/>
      <c r="D64" s="54">
        <v>4753</v>
      </c>
      <c r="E64" s="54"/>
      <c r="F64" s="54">
        <v>4876</v>
      </c>
      <c r="G64" s="255"/>
    </row>
    <row r="65" spans="1:7" s="38" customFormat="1" ht="19.5" customHeight="1">
      <c r="A65" s="143"/>
      <c r="B65" s="32" t="s">
        <v>46</v>
      </c>
      <c r="C65" s="258"/>
      <c r="D65" s="13">
        <v>5964</v>
      </c>
      <c r="E65" s="54"/>
      <c r="F65" s="13">
        <v>5969</v>
      </c>
      <c r="G65" s="255"/>
    </row>
    <row r="66" spans="1:7" s="38" customFormat="1" ht="42" customHeight="1">
      <c r="A66" s="143">
        <v>5</v>
      </c>
      <c r="B66" s="55" t="s">
        <v>94</v>
      </c>
      <c r="C66" s="257" t="s">
        <v>29</v>
      </c>
      <c r="D66" s="258">
        <v>12</v>
      </c>
      <c r="E66" s="257">
        <v>12</v>
      </c>
      <c r="F66" s="258">
        <v>6.7</v>
      </c>
      <c r="G66" s="221"/>
    </row>
    <row r="67" spans="1:7" s="38" customFormat="1" ht="12" customHeight="1">
      <c r="A67" s="143"/>
      <c r="B67" s="26" t="s">
        <v>3</v>
      </c>
      <c r="C67" s="258"/>
      <c r="D67" s="13"/>
      <c r="E67" s="15"/>
      <c r="F67" s="13"/>
      <c r="G67" s="255"/>
    </row>
    <row r="68" spans="1:7" s="38" customFormat="1" ht="24">
      <c r="A68" s="143"/>
      <c r="B68" s="32" t="s">
        <v>95</v>
      </c>
      <c r="C68" s="258"/>
      <c r="D68" s="13">
        <v>712</v>
      </c>
      <c r="E68" s="15"/>
      <c r="F68" s="13">
        <v>404</v>
      </c>
      <c r="G68" s="255"/>
    </row>
    <row r="69" spans="1:7" s="38" customFormat="1" ht="24">
      <c r="A69" s="143"/>
      <c r="B69" s="32" t="s">
        <v>307</v>
      </c>
      <c r="C69" s="258"/>
      <c r="D69" s="13">
        <v>5871</v>
      </c>
      <c r="E69" s="15"/>
      <c r="F69" s="13">
        <v>5969</v>
      </c>
      <c r="G69" s="255"/>
    </row>
    <row r="70" spans="1:7" s="38" customFormat="1" ht="36">
      <c r="A70" s="143">
        <v>6</v>
      </c>
      <c r="B70" s="33" t="s">
        <v>47</v>
      </c>
      <c r="C70" s="257" t="s">
        <v>29</v>
      </c>
      <c r="D70" s="56">
        <v>72.7</v>
      </c>
      <c r="E70" s="257">
        <v>57.7</v>
      </c>
      <c r="F70" s="56">
        <v>75.599999999999994</v>
      </c>
      <c r="G70" s="500"/>
    </row>
    <row r="71" spans="1:7" s="38" customFormat="1" ht="12" customHeight="1">
      <c r="A71" s="143"/>
      <c r="B71" s="26" t="s">
        <v>3</v>
      </c>
      <c r="C71" s="258"/>
      <c r="D71" s="27"/>
      <c r="E71" s="15"/>
      <c r="F71" s="13"/>
      <c r="G71" s="255"/>
    </row>
    <row r="72" spans="1:7" s="38" customFormat="1" ht="24">
      <c r="A72" s="143"/>
      <c r="B72" s="24" t="s">
        <v>48</v>
      </c>
      <c r="C72" s="258"/>
      <c r="D72" s="13">
        <v>381</v>
      </c>
      <c r="E72" s="15"/>
      <c r="F72" s="13">
        <v>400</v>
      </c>
      <c r="G72" s="255"/>
    </row>
    <row r="73" spans="1:7" s="38" customFormat="1" ht="24">
      <c r="A73" s="143"/>
      <c r="B73" s="24" t="s">
        <v>49</v>
      </c>
      <c r="C73" s="258"/>
      <c r="D73" s="13">
        <v>524</v>
      </c>
      <c r="E73" s="15"/>
      <c r="F73" s="13">
        <v>529</v>
      </c>
      <c r="G73" s="255"/>
    </row>
    <row r="74" spans="1:7" s="38" customFormat="1" ht="35.25" customHeight="1">
      <c r="A74" s="143">
        <v>7</v>
      </c>
      <c r="B74" s="55" t="s">
        <v>115</v>
      </c>
      <c r="C74" s="257" t="s">
        <v>29</v>
      </c>
      <c r="D74" s="56">
        <v>100</v>
      </c>
      <c r="E74" s="257">
        <v>99.8</v>
      </c>
      <c r="F74" s="257">
        <v>100</v>
      </c>
      <c r="G74" s="494"/>
    </row>
    <row r="75" spans="1:7" s="38" customFormat="1" ht="12.75" customHeight="1">
      <c r="A75" s="143"/>
      <c r="B75" s="26" t="s">
        <v>3</v>
      </c>
      <c r="C75" s="258"/>
      <c r="D75" s="27"/>
      <c r="E75" s="15"/>
      <c r="F75" s="13"/>
      <c r="G75" s="255"/>
    </row>
    <row r="76" spans="1:7" s="38" customFormat="1" ht="31.5" customHeight="1">
      <c r="A76" s="143"/>
      <c r="B76" s="32" t="s">
        <v>50</v>
      </c>
      <c r="C76" s="60"/>
      <c r="D76" s="13">
        <v>480</v>
      </c>
      <c r="E76" s="15">
        <v>556</v>
      </c>
      <c r="F76" s="13">
        <v>556</v>
      </c>
      <c r="G76" s="255"/>
    </row>
    <row r="77" spans="1:7" s="38" customFormat="1" ht="36" customHeight="1">
      <c r="A77" s="143"/>
      <c r="B77" s="32" t="s">
        <v>51</v>
      </c>
      <c r="C77" s="60"/>
      <c r="D77" s="13">
        <v>480</v>
      </c>
      <c r="E77" s="15">
        <v>556</v>
      </c>
      <c r="F77" s="13">
        <v>556</v>
      </c>
      <c r="G77" s="255"/>
    </row>
    <row r="78" spans="1:7" s="38" customFormat="1" ht="63" customHeight="1">
      <c r="A78" s="143">
        <v>8</v>
      </c>
      <c r="B78" s="33" t="s">
        <v>96</v>
      </c>
      <c r="C78" s="257" t="s">
        <v>29</v>
      </c>
      <c r="D78" s="257">
        <v>99.6</v>
      </c>
      <c r="E78" s="257">
        <v>99.7</v>
      </c>
      <c r="F78" s="257">
        <v>99.7</v>
      </c>
      <c r="G78" s="495"/>
    </row>
    <row r="79" spans="1:7" s="38" customFormat="1" ht="21.75" customHeight="1">
      <c r="A79" s="143"/>
      <c r="B79" s="26" t="s">
        <v>3</v>
      </c>
      <c r="C79" s="258"/>
      <c r="D79" s="119"/>
      <c r="E79" s="15"/>
      <c r="F79" s="501"/>
      <c r="G79" s="255"/>
    </row>
    <row r="80" spans="1:7" s="38" customFormat="1" ht="33" customHeight="1">
      <c r="A80" s="143"/>
      <c r="B80" s="58" t="s">
        <v>384</v>
      </c>
      <c r="C80" s="258"/>
      <c r="D80" s="302">
        <v>242</v>
      </c>
      <c r="E80" s="54">
        <v>270</v>
      </c>
      <c r="F80" s="302">
        <v>270</v>
      </c>
      <c r="G80" s="223"/>
    </row>
    <row r="81" spans="1:7" s="38" customFormat="1" ht="31.5" customHeight="1">
      <c r="A81" s="143"/>
      <c r="B81" s="58" t="s">
        <v>308</v>
      </c>
      <c r="C81" s="258"/>
      <c r="D81" s="302">
        <v>243</v>
      </c>
      <c r="E81" s="54">
        <v>270</v>
      </c>
      <c r="F81" s="302">
        <v>270</v>
      </c>
      <c r="G81" s="255"/>
    </row>
    <row r="82" spans="1:7" s="61" customFormat="1" ht="44.25" customHeight="1">
      <c r="A82" s="143">
        <v>9</v>
      </c>
      <c r="B82" s="33" t="s">
        <v>309</v>
      </c>
      <c r="C82" s="257" t="s">
        <v>29</v>
      </c>
      <c r="D82" s="67">
        <v>40.5</v>
      </c>
      <c r="E82" s="257">
        <v>50</v>
      </c>
      <c r="F82" s="502">
        <v>50</v>
      </c>
      <c r="G82" s="503"/>
    </row>
    <row r="83" spans="1:7" s="61" customFormat="1" ht="15.75" customHeight="1">
      <c r="A83" s="143"/>
      <c r="B83" s="26" t="s">
        <v>3</v>
      </c>
      <c r="C83" s="258"/>
      <c r="D83" s="56"/>
      <c r="E83" s="15"/>
      <c r="F83" s="504"/>
      <c r="G83" s="503"/>
    </row>
    <row r="84" spans="1:7" s="61" customFormat="1" ht="31.5" customHeight="1">
      <c r="A84" s="143"/>
      <c r="B84" s="58" t="s">
        <v>35</v>
      </c>
      <c r="C84" s="258"/>
      <c r="D84" s="302">
        <v>2420</v>
      </c>
      <c r="E84" s="54"/>
      <c r="F84" s="505">
        <v>2989</v>
      </c>
      <c r="G84" s="503"/>
    </row>
    <row r="85" spans="1:7" s="61" customFormat="1" ht="33" customHeight="1">
      <c r="A85" s="143"/>
      <c r="B85" s="58" t="s">
        <v>36</v>
      </c>
      <c r="C85" s="258"/>
      <c r="D85" s="13">
        <v>5964</v>
      </c>
      <c r="E85" s="15"/>
      <c r="F85" s="122">
        <v>5969</v>
      </c>
      <c r="G85" s="503"/>
    </row>
    <row r="86" spans="1:7" s="38" customFormat="1" ht="12" customHeight="1">
      <c r="A86" s="143"/>
      <c r="B86" s="336" t="s">
        <v>52</v>
      </c>
      <c r="C86" s="336"/>
      <c r="D86" s="336"/>
      <c r="E86" s="336"/>
      <c r="F86" s="336"/>
      <c r="G86" s="337"/>
    </row>
    <row r="87" spans="1:7" s="38" customFormat="1" ht="42.75" customHeight="1">
      <c r="A87" s="143">
        <v>1</v>
      </c>
      <c r="B87" s="33" t="s">
        <v>97</v>
      </c>
      <c r="C87" s="257" t="s">
        <v>29</v>
      </c>
      <c r="D87" s="258">
        <v>14.9</v>
      </c>
      <c r="E87" s="257">
        <v>14.9</v>
      </c>
      <c r="F87" s="258">
        <v>16.89</v>
      </c>
      <c r="G87" s="496"/>
    </row>
    <row r="88" spans="1:7" s="38" customFormat="1" ht="17.25" customHeight="1">
      <c r="A88" s="143"/>
      <c r="B88" s="26" t="s">
        <v>3</v>
      </c>
      <c r="C88" s="258"/>
      <c r="D88" s="328"/>
      <c r="E88" s="15"/>
      <c r="F88" s="328"/>
      <c r="G88" s="329"/>
    </row>
    <row r="89" spans="1:7" s="38" customFormat="1" ht="33" customHeight="1">
      <c r="A89" s="143"/>
      <c r="B89" s="24" t="s">
        <v>385</v>
      </c>
      <c r="C89" s="258"/>
      <c r="D89" s="13">
        <v>125</v>
      </c>
      <c r="E89" s="54"/>
      <c r="F89" s="13">
        <v>136</v>
      </c>
      <c r="G89" s="223"/>
    </row>
    <row r="90" spans="1:7" s="38" customFormat="1" ht="23.25" customHeight="1">
      <c r="A90" s="143"/>
      <c r="B90" s="24" t="s">
        <v>54</v>
      </c>
      <c r="C90" s="258"/>
      <c r="D90" s="13">
        <v>835</v>
      </c>
      <c r="E90" s="54"/>
      <c r="F90" s="13">
        <v>805</v>
      </c>
      <c r="G90" s="329"/>
    </row>
    <row r="91" spans="1:7" s="38" customFormat="1" ht="81.75" customHeight="1">
      <c r="A91" s="143">
        <v>2</v>
      </c>
      <c r="B91" s="33" t="s">
        <v>98</v>
      </c>
      <c r="C91" s="257" t="s">
        <v>29</v>
      </c>
      <c r="D91" s="258">
        <v>50</v>
      </c>
      <c r="E91" s="257">
        <v>40</v>
      </c>
      <c r="F91" s="258">
        <v>50</v>
      </c>
      <c r="G91" s="500"/>
    </row>
    <row r="92" spans="1:7" s="38" customFormat="1" ht="21" customHeight="1">
      <c r="A92" s="143"/>
      <c r="B92" s="26" t="s">
        <v>3</v>
      </c>
      <c r="C92" s="258"/>
      <c r="D92" s="13"/>
      <c r="E92" s="15"/>
      <c r="F92" s="13"/>
      <c r="G92" s="255"/>
    </row>
    <row r="93" spans="1:7" s="38" customFormat="1" ht="36">
      <c r="A93" s="143"/>
      <c r="B93" s="58" t="s">
        <v>99</v>
      </c>
      <c r="C93" s="258"/>
      <c r="D93" s="13">
        <v>15</v>
      </c>
      <c r="E93" s="15"/>
      <c r="F93" s="13">
        <v>15</v>
      </c>
      <c r="G93" s="255"/>
    </row>
    <row r="94" spans="1:7" s="38" customFormat="1" ht="18.75" customHeight="1">
      <c r="A94" s="143"/>
      <c r="B94" s="32" t="s">
        <v>100</v>
      </c>
      <c r="C94" s="258"/>
      <c r="D94" s="13">
        <v>30</v>
      </c>
      <c r="E94" s="15"/>
      <c r="F94" s="13">
        <v>30</v>
      </c>
      <c r="G94" s="255"/>
    </row>
    <row r="95" spans="1:7" s="38" customFormat="1" ht="25.5" customHeight="1">
      <c r="A95" s="143"/>
      <c r="B95" s="336" t="s">
        <v>55</v>
      </c>
      <c r="C95" s="336"/>
      <c r="D95" s="336"/>
      <c r="E95" s="336"/>
      <c r="F95" s="336"/>
      <c r="G95" s="337"/>
    </row>
    <row r="96" spans="1:7" s="38" customFormat="1" ht="35.25" customHeight="1">
      <c r="A96" s="143">
        <v>1</v>
      </c>
      <c r="B96" s="33" t="s">
        <v>101</v>
      </c>
      <c r="C96" s="257" t="s">
        <v>29</v>
      </c>
      <c r="D96" s="258">
        <v>62</v>
      </c>
      <c r="E96" s="257">
        <v>56.4</v>
      </c>
      <c r="F96" s="258">
        <v>61.89</v>
      </c>
      <c r="G96" s="297"/>
    </row>
    <row r="97" spans="1:7" s="38" customFormat="1" ht="11.25" customHeight="1">
      <c r="A97" s="143"/>
      <c r="B97" s="26" t="s">
        <v>3</v>
      </c>
      <c r="C97" s="258"/>
      <c r="D97" s="27"/>
      <c r="E97" s="15"/>
      <c r="F97" s="13"/>
      <c r="G97" s="255"/>
    </row>
    <row r="98" spans="1:7" s="38" customFormat="1" ht="36">
      <c r="A98" s="143"/>
      <c r="B98" s="24" t="s">
        <v>56</v>
      </c>
      <c r="C98" s="258"/>
      <c r="D98" s="13">
        <v>4998</v>
      </c>
      <c r="E98" s="15"/>
      <c r="F98" s="13">
        <v>5040</v>
      </c>
      <c r="G98" s="255"/>
    </row>
    <row r="99" spans="1:7" s="38" customFormat="1" ht="12.75" customHeight="1">
      <c r="A99" s="143"/>
      <c r="B99" s="24" t="s">
        <v>57</v>
      </c>
      <c r="C99" s="258"/>
      <c r="D99" s="13">
        <v>8066</v>
      </c>
      <c r="E99" s="15"/>
      <c r="F99" s="13">
        <v>8144</v>
      </c>
      <c r="G99" s="255"/>
    </row>
    <row r="100" spans="1:7" s="38" customFormat="1" ht="36.75" customHeight="1">
      <c r="A100" s="143">
        <v>2</v>
      </c>
      <c r="B100" s="33" t="s">
        <v>102</v>
      </c>
      <c r="C100" s="257" t="s">
        <v>29</v>
      </c>
      <c r="D100" s="258">
        <v>85.5</v>
      </c>
      <c r="E100" s="257">
        <v>70</v>
      </c>
      <c r="F100" s="258">
        <v>85.6</v>
      </c>
      <c r="G100" s="297"/>
    </row>
    <row r="101" spans="1:7" s="38" customFormat="1" ht="12.75" customHeight="1">
      <c r="A101" s="143"/>
      <c r="B101" s="26" t="s">
        <v>3</v>
      </c>
      <c r="C101" s="258"/>
      <c r="D101" s="37"/>
      <c r="E101" s="15"/>
      <c r="F101" s="258"/>
      <c r="G101" s="255"/>
    </row>
    <row r="102" spans="1:7" s="38" customFormat="1" ht="24">
      <c r="A102" s="143"/>
      <c r="B102" s="24" t="s">
        <v>58</v>
      </c>
      <c r="C102" s="258"/>
      <c r="D102" s="13">
        <v>5100</v>
      </c>
      <c r="E102" s="15"/>
      <c r="F102" s="13">
        <v>5112</v>
      </c>
      <c r="G102" s="255"/>
    </row>
    <row r="103" spans="1:7" s="38" customFormat="1" ht="20.25" customHeight="1">
      <c r="A103" s="143"/>
      <c r="B103" s="24" t="s">
        <v>59</v>
      </c>
      <c r="C103" s="258"/>
      <c r="D103" s="13">
        <v>5964</v>
      </c>
      <c r="E103" s="15"/>
      <c r="F103" s="13">
        <v>5969</v>
      </c>
      <c r="G103" s="255"/>
    </row>
    <row r="104" spans="1:7" s="38" customFormat="1" ht="21" customHeight="1">
      <c r="A104" s="143"/>
      <c r="B104" s="336" t="s">
        <v>60</v>
      </c>
      <c r="C104" s="336"/>
      <c r="D104" s="336"/>
      <c r="E104" s="336"/>
      <c r="F104" s="336"/>
      <c r="G104" s="337"/>
    </row>
    <row r="105" spans="1:7" s="38" customFormat="1" ht="33.75" customHeight="1">
      <c r="A105" s="143">
        <v>1</v>
      </c>
      <c r="B105" s="33" t="s">
        <v>103</v>
      </c>
      <c r="C105" s="257" t="s">
        <v>29</v>
      </c>
      <c r="D105" s="258">
        <v>95.6</v>
      </c>
      <c r="E105" s="257">
        <v>100</v>
      </c>
      <c r="F105" s="258">
        <v>95.3</v>
      </c>
      <c r="G105" s="506" t="s">
        <v>806</v>
      </c>
    </row>
    <row r="106" spans="1:7" s="38" customFormat="1" ht="17.25" customHeight="1">
      <c r="A106" s="143"/>
      <c r="B106" s="26" t="s">
        <v>3</v>
      </c>
      <c r="C106" s="258"/>
      <c r="D106" s="37"/>
      <c r="E106" s="15"/>
      <c r="F106" s="258"/>
      <c r="G106" s="507"/>
    </row>
    <row r="107" spans="1:7" s="38" customFormat="1" ht="24">
      <c r="A107" s="143"/>
      <c r="B107" s="32" t="s">
        <v>104</v>
      </c>
      <c r="C107" s="258"/>
      <c r="D107" s="13">
        <v>5704</v>
      </c>
      <c r="E107" s="15"/>
      <c r="F107" s="13">
        <v>5690</v>
      </c>
      <c r="G107" s="507"/>
    </row>
    <row r="108" spans="1:7" s="38" customFormat="1">
      <c r="A108" s="143"/>
      <c r="B108" s="24" t="s">
        <v>59</v>
      </c>
      <c r="C108" s="258"/>
      <c r="D108" s="13">
        <v>5964</v>
      </c>
      <c r="E108" s="15"/>
      <c r="F108" s="13">
        <v>5969</v>
      </c>
      <c r="G108" s="507"/>
    </row>
    <row r="109" spans="1:7" s="38" customFormat="1" ht="54" customHeight="1">
      <c r="A109" s="143">
        <v>2</v>
      </c>
      <c r="B109" s="33" t="s">
        <v>105</v>
      </c>
      <c r="C109" s="257" t="s">
        <v>29</v>
      </c>
      <c r="D109" s="258">
        <v>80</v>
      </c>
      <c r="E109" s="84">
        <v>81.2</v>
      </c>
      <c r="F109" s="258">
        <v>66.7</v>
      </c>
      <c r="G109" s="508" t="s">
        <v>807</v>
      </c>
    </row>
    <row r="110" spans="1:7" s="38" customFormat="1" ht="12" customHeight="1">
      <c r="A110" s="143"/>
      <c r="B110" s="26" t="s">
        <v>3</v>
      </c>
      <c r="C110" s="258"/>
      <c r="D110" s="258"/>
      <c r="E110" s="15"/>
      <c r="F110" s="258"/>
      <c r="G110" s="329"/>
    </row>
    <row r="111" spans="1:7" s="38" customFormat="1" ht="24">
      <c r="A111" s="143"/>
      <c r="B111" s="32" t="s">
        <v>106</v>
      </c>
      <c r="C111" s="258"/>
      <c r="D111" s="13">
        <v>12</v>
      </c>
      <c r="E111" s="15"/>
      <c r="F111" s="13">
        <v>10</v>
      </c>
      <c r="G111" s="329"/>
    </row>
    <row r="112" spans="1:7" s="38" customFormat="1" ht="12.75" customHeight="1">
      <c r="A112" s="143"/>
      <c r="B112" s="32" t="s">
        <v>107</v>
      </c>
      <c r="C112" s="258"/>
      <c r="D112" s="13">
        <v>15</v>
      </c>
      <c r="E112" s="15"/>
      <c r="F112" s="13">
        <v>15</v>
      </c>
      <c r="G112" s="329"/>
    </row>
    <row r="113" spans="1:7" s="61" customFormat="1" ht="18.75" customHeight="1">
      <c r="A113" s="338" t="s">
        <v>135</v>
      </c>
      <c r="B113" s="336"/>
      <c r="C113" s="336"/>
      <c r="D113" s="336"/>
      <c r="E113" s="336"/>
      <c r="F113" s="336"/>
      <c r="G113" s="337"/>
    </row>
    <row r="114" spans="1:7" s="61" customFormat="1" ht="20.25" customHeight="1">
      <c r="A114" s="338" t="s">
        <v>136</v>
      </c>
      <c r="B114" s="336"/>
      <c r="C114" s="336"/>
      <c r="D114" s="336"/>
      <c r="E114" s="336"/>
      <c r="F114" s="336"/>
      <c r="G114" s="337"/>
    </row>
    <row r="115" spans="1:7" s="61" customFormat="1" ht="47.25" customHeight="1">
      <c r="A115" s="143">
        <v>1</v>
      </c>
      <c r="B115" s="33" t="s">
        <v>116</v>
      </c>
      <c r="C115" s="257" t="s">
        <v>61</v>
      </c>
      <c r="D115" s="67">
        <v>85</v>
      </c>
      <c r="E115" s="257">
        <v>82</v>
      </c>
      <c r="F115" s="67">
        <v>92</v>
      </c>
      <c r="G115" s="509"/>
    </row>
    <row r="116" spans="1:7" s="61" customFormat="1" ht="18" customHeight="1">
      <c r="A116" s="143"/>
      <c r="B116" s="26" t="s">
        <v>3</v>
      </c>
      <c r="C116" s="258"/>
      <c r="D116" s="258"/>
      <c r="E116" s="15"/>
      <c r="F116" s="258"/>
      <c r="G116" s="222"/>
    </row>
    <row r="117" spans="1:7" s="61" customFormat="1" ht="36">
      <c r="A117" s="143"/>
      <c r="B117" s="32" t="s">
        <v>366</v>
      </c>
      <c r="C117" s="258"/>
      <c r="D117" s="258">
        <v>85</v>
      </c>
      <c r="E117" s="26"/>
      <c r="F117" s="258">
        <v>92</v>
      </c>
      <c r="G117" s="510"/>
    </row>
    <row r="118" spans="1:7" s="61" customFormat="1" ht="61.5" customHeight="1">
      <c r="A118" s="143">
        <v>2</v>
      </c>
      <c r="B118" s="33" t="s">
        <v>419</v>
      </c>
      <c r="C118" s="257" t="s">
        <v>29</v>
      </c>
      <c r="D118" s="121" t="s">
        <v>619</v>
      </c>
      <c r="E118" s="68" t="s">
        <v>646</v>
      </c>
      <c r="F118" s="121" t="s">
        <v>750</v>
      </c>
      <c r="G118" s="511"/>
    </row>
    <row r="119" spans="1:7" s="61" customFormat="1" ht="12.75" customHeight="1">
      <c r="A119" s="143"/>
      <c r="B119" s="26" t="s">
        <v>3</v>
      </c>
      <c r="C119" s="258"/>
      <c r="D119" s="13"/>
      <c r="E119" s="15"/>
      <c r="F119" s="13"/>
      <c r="G119" s="222"/>
    </row>
    <row r="120" spans="1:7" s="61" customFormat="1" ht="36">
      <c r="A120" s="143"/>
      <c r="B120" s="32" t="s">
        <v>422</v>
      </c>
      <c r="C120" s="258"/>
      <c r="D120" s="26" t="s">
        <v>620</v>
      </c>
      <c r="E120" s="26"/>
      <c r="F120" s="26" t="s">
        <v>751</v>
      </c>
      <c r="G120" s="222"/>
    </row>
    <row r="121" spans="1:7" s="61" customFormat="1" ht="20.25" customHeight="1">
      <c r="A121" s="143"/>
      <c r="B121" s="32" t="s">
        <v>137</v>
      </c>
      <c r="C121" s="258"/>
      <c r="D121" s="13">
        <v>6919</v>
      </c>
      <c r="E121" s="13"/>
      <c r="F121" s="13">
        <v>6919</v>
      </c>
      <c r="G121" s="222"/>
    </row>
    <row r="122" spans="1:7" s="61" customFormat="1" ht="86.25" customHeight="1">
      <c r="A122" s="143">
        <v>3</v>
      </c>
      <c r="B122" s="33" t="s">
        <v>421</v>
      </c>
      <c r="C122" s="257" t="s">
        <v>423</v>
      </c>
      <c r="D122" s="67">
        <v>1442</v>
      </c>
      <c r="E122" s="67">
        <v>1066</v>
      </c>
      <c r="F122" s="67">
        <v>864</v>
      </c>
      <c r="G122" s="511" t="s">
        <v>773</v>
      </c>
    </row>
    <row r="123" spans="1:7" s="61" customFormat="1" ht="18.75" customHeight="1">
      <c r="A123" s="143"/>
      <c r="B123" s="26" t="s">
        <v>3</v>
      </c>
      <c r="C123" s="258"/>
      <c r="D123" s="13"/>
      <c r="E123" s="15"/>
      <c r="F123" s="13"/>
      <c r="G123" s="222"/>
    </row>
    <row r="124" spans="1:7" s="61" customFormat="1" ht="27.75" customHeight="1">
      <c r="A124" s="143"/>
      <c r="B124" s="32" t="s">
        <v>420</v>
      </c>
      <c r="C124" s="258"/>
      <c r="D124" s="67">
        <v>1442</v>
      </c>
      <c r="E124" s="15"/>
      <c r="F124" s="67">
        <v>864</v>
      </c>
      <c r="G124" s="222"/>
    </row>
    <row r="125" spans="1:7" s="38" customFormat="1">
      <c r="A125" s="338" t="s">
        <v>138</v>
      </c>
      <c r="B125" s="336"/>
      <c r="C125" s="336"/>
      <c r="D125" s="336"/>
      <c r="E125" s="336"/>
      <c r="F125" s="336"/>
      <c r="G125" s="337"/>
    </row>
    <row r="126" spans="1:7" s="38" customFormat="1" ht="33" customHeight="1">
      <c r="A126" s="333" t="s">
        <v>139</v>
      </c>
      <c r="B126" s="339"/>
      <c r="C126" s="339"/>
      <c r="D126" s="339"/>
      <c r="E126" s="339"/>
      <c r="F126" s="339"/>
      <c r="G126" s="340"/>
    </row>
    <row r="127" spans="1:7" s="38" customFormat="1" ht="36">
      <c r="A127" s="143" t="s">
        <v>32</v>
      </c>
      <c r="B127" s="55" t="s">
        <v>108</v>
      </c>
      <c r="C127" s="257" t="s">
        <v>29</v>
      </c>
      <c r="D127" s="258">
        <v>23.7</v>
      </c>
      <c r="E127" s="257">
        <v>34.700000000000003</v>
      </c>
      <c r="F127" s="258">
        <v>34.700000000000003</v>
      </c>
      <c r="G127" s="512"/>
    </row>
    <row r="128" spans="1:7" s="38" customFormat="1" ht="12" customHeight="1">
      <c r="A128" s="143"/>
      <c r="B128" s="26" t="s">
        <v>3</v>
      </c>
      <c r="C128" s="258"/>
      <c r="D128" s="27"/>
      <c r="E128" s="15"/>
      <c r="F128" s="13"/>
      <c r="G128" s="222"/>
    </row>
    <row r="129" spans="1:7" s="38" customFormat="1" ht="24">
      <c r="A129" s="143"/>
      <c r="B129" s="32" t="s">
        <v>109</v>
      </c>
      <c r="C129" s="258"/>
      <c r="D129" s="13">
        <v>3081</v>
      </c>
      <c r="E129" s="15"/>
      <c r="F129" s="54">
        <v>2784</v>
      </c>
      <c r="G129" s="222"/>
    </row>
    <row r="130" spans="1:7" s="38" customFormat="1" ht="36" customHeight="1">
      <c r="A130" s="143"/>
      <c r="B130" s="32" t="s">
        <v>62</v>
      </c>
      <c r="C130" s="258"/>
      <c r="D130" s="54">
        <v>13000</v>
      </c>
      <c r="E130" s="15"/>
      <c r="F130" s="54">
        <v>8024</v>
      </c>
      <c r="G130" s="513" t="s">
        <v>758</v>
      </c>
    </row>
    <row r="131" spans="1:7" s="38" customFormat="1" ht="36">
      <c r="A131" s="143" t="s">
        <v>33</v>
      </c>
      <c r="B131" s="55" t="s">
        <v>110</v>
      </c>
      <c r="C131" s="257" t="s">
        <v>29</v>
      </c>
      <c r="D131" s="257">
        <v>0.55000000000000004</v>
      </c>
      <c r="E131" s="257">
        <v>0.34</v>
      </c>
      <c r="F131" s="257">
        <v>0.55000000000000004</v>
      </c>
      <c r="G131" s="514"/>
    </row>
    <row r="132" spans="1:7" s="38" customFormat="1" ht="12.75" customHeight="1">
      <c r="A132" s="143"/>
      <c r="B132" s="26" t="s">
        <v>3</v>
      </c>
      <c r="C132" s="258"/>
      <c r="D132" s="258"/>
      <c r="E132" s="15"/>
      <c r="F132" s="258"/>
      <c r="G132" s="222"/>
    </row>
    <row r="133" spans="1:7" s="38" customFormat="1" ht="36">
      <c r="A133" s="143"/>
      <c r="B133" s="24" t="s">
        <v>63</v>
      </c>
      <c r="C133" s="258"/>
      <c r="D133" s="13">
        <v>71</v>
      </c>
      <c r="E133" s="15"/>
      <c r="F133" s="13">
        <v>44</v>
      </c>
      <c r="G133" s="515"/>
    </row>
    <row r="134" spans="1:7" s="38" customFormat="1" ht="24.75" customHeight="1">
      <c r="A134" s="143"/>
      <c r="B134" s="24" t="s">
        <v>62</v>
      </c>
      <c r="C134" s="258"/>
      <c r="D134" s="54">
        <v>13000</v>
      </c>
      <c r="E134" s="15"/>
      <c r="F134" s="54">
        <v>8024</v>
      </c>
      <c r="G134" s="516" t="s">
        <v>758</v>
      </c>
    </row>
    <row r="135" spans="1:7" s="38" customFormat="1" ht="26.25" customHeight="1">
      <c r="A135" s="330" t="s">
        <v>140</v>
      </c>
      <c r="B135" s="331"/>
      <c r="C135" s="331"/>
      <c r="D135" s="331"/>
      <c r="E135" s="331"/>
      <c r="F135" s="331"/>
      <c r="G135" s="332"/>
    </row>
    <row r="136" spans="1:7" s="38" customFormat="1" ht="49.5" customHeight="1">
      <c r="A136" s="144">
        <v>1</v>
      </c>
      <c r="B136" s="123" t="s">
        <v>141</v>
      </c>
      <c r="C136" s="4" t="s">
        <v>29</v>
      </c>
      <c r="D136" s="4">
        <v>8.6</v>
      </c>
      <c r="E136" s="4">
        <v>12.6</v>
      </c>
      <c r="F136" s="257">
        <v>25</v>
      </c>
      <c r="G136" s="511"/>
    </row>
    <row r="137" spans="1:7" s="38" customFormat="1" ht="15" customHeight="1">
      <c r="A137" s="144"/>
      <c r="B137" s="124" t="s">
        <v>3</v>
      </c>
      <c r="C137" s="125"/>
      <c r="D137" s="4"/>
      <c r="E137" s="126"/>
      <c r="F137" s="257"/>
      <c r="G137" s="514"/>
    </row>
    <row r="138" spans="1:7" s="38" customFormat="1" ht="49.5" customHeight="1">
      <c r="A138" s="145"/>
      <c r="B138" s="127" t="s">
        <v>64</v>
      </c>
      <c r="C138" s="125"/>
      <c r="D138" s="122">
        <v>1118</v>
      </c>
      <c r="E138" s="128"/>
      <c r="F138" s="54">
        <v>1987</v>
      </c>
      <c r="G138" s="514"/>
    </row>
    <row r="139" spans="1:7" s="38" customFormat="1" ht="46.5" customHeight="1">
      <c r="A139" s="143"/>
      <c r="B139" s="24" t="s">
        <v>62</v>
      </c>
      <c r="C139" s="37"/>
      <c r="D139" s="128">
        <v>13000</v>
      </c>
      <c r="E139" s="54"/>
      <c r="F139" s="54">
        <v>8024</v>
      </c>
      <c r="G139" s="513" t="s">
        <v>758</v>
      </c>
    </row>
    <row r="140" spans="1:7" s="38" customFormat="1" ht="35.25" customHeight="1">
      <c r="A140" s="143">
        <v>2</v>
      </c>
      <c r="B140" s="33" t="s">
        <v>112</v>
      </c>
      <c r="C140" s="257" t="s">
        <v>29</v>
      </c>
      <c r="D140" s="126">
        <v>80</v>
      </c>
      <c r="E140" s="257">
        <v>72</v>
      </c>
      <c r="F140" s="15">
        <v>72</v>
      </c>
      <c r="G140" s="512"/>
    </row>
    <row r="141" spans="1:7" s="38" customFormat="1" ht="14.25" customHeight="1">
      <c r="A141" s="143"/>
      <c r="B141" s="26" t="s">
        <v>3</v>
      </c>
      <c r="C141" s="37"/>
      <c r="D141" s="128"/>
      <c r="E141" s="36"/>
      <c r="F141" s="54"/>
      <c r="G141" s="514"/>
    </row>
    <row r="142" spans="1:7" s="38" customFormat="1" ht="27" customHeight="1">
      <c r="A142" s="143"/>
      <c r="B142" s="32" t="s">
        <v>113</v>
      </c>
      <c r="C142" s="37"/>
      <c r="D142" s="126">
        <v>12</v>
      </c>
      <c r="E142" s="15">
        <v>12</v>
      </c>
      <c r="F142" s="15">
        <v>12</v>
      </c>
      <c r="G142" s="514"/>
    </row>
    <row r="143" spans="1:7" s="38" customFormat="1" ht="12" customHeight="1">
      <c r="A143" s="143"/>
      <c r="B143" s="32" t="s">
        <v>114</v>
      </c>
      <c r="C143" s="37"/>
      <c r="D143" s="126">
        <v>15</v>
      </c>
      <c r="E143" s="15">
        <v>15</v>
      </c>
      <c r="F143" s="15">
        <v>15</v>
      </c>
      <c r="G143" s="514"/>
    </row>
    <row r="144" spans="1:7" s="38" customFormat="1" ht="36.75" customHeight="1">
      <c r="A144" s="143">
        <v>3</v>
      </c>
      <c r="B144" s="55" t="s">
        <v>142</v>
      </c>
      <c r="C144" s="257" t="s">
        <v>29</v>
      </c>
      <c r="D144" s="125">
        <v>12</v>
      </c>
      <c r="E144" s="257">
        <v>16.100000000000001</v>
      </c>
      <c r="F144" s="258">
        <v>16.100000000000001</v>
      </c>
      <c r="G144" s="221"/>
    </row>
    <row r="145" spans="1:7" s="38" customFormat="1" ht="11.25" customHeight="1">
      <c r="A145" s="143"/>
      <c r="B145" s="26" t="s">
        <v>3</v>
      </c>
      <c r="C145" s="37"/>
      <c r="D145" s="37"/>
      <c r="E145" s="36"/>
      <c r="F145" s="258"/>
      <c r="G145" s="514"/>
    </row>
    <row r="146" spans="1:7" s="38" customFormat="1" ht="39" customHeight="1">
      <c r="A146" s="143"/>
      <c r="B146" s="32" t="s">
        <v>143</v>
      </c>
      <c r="C146" s="37"/>
      <c r="D146" s="54">
        <v>1560</v>
      </c>
      <c r="E146" s="54">
        <v>1346</v>
      </c>
      <c r="F146" s="54">
        <v>1292</v>
      </c>
      <c r="G146" s="514"/>
    </row>
    <row r="147" spans="1:7" s="38" customFormat="1" ht="48.75" customHeight="1">
      <c r="A147" s="143"/>
      <c r="B147" s="24" t="s">
        <v>62</v>
      </c>
      <c r="C147" s="37"/>
      <c r="D147" s="54">
        <v>13000</v>
      </c>
      <c r="E147" s="54">
        <v>8362</v>
      </c>
      <c r="F147" s="54">
        <v>8024</v>
      </c>
      <c r="G147" s="513" t="s">
        <v>758</v>
      </c>
    </row>
    <row r="148" spans="1:7" s="38" customFormat="1" ht="36">
      <c r="A148" s="143">
        <v>4</v>
      </c>
      <c r="B148" s="55" t="s">
        <v>117</v>
      </c>
      <c r="C148" s="257" t="s">
        <v>29</v>
      </c>
      <c r="D148" s="258">
        <v>12</v>
      </c>
      <c r="E148" s="257">
        <v>13</v>
      </c>
      <c r="F148" s="258">
        <v>13</v>
      </c>
      <c r="G148" s="514"/>
    </row>
    <row r="149" spans="1:7" s="38" customFormat="1" ht="11.25" customHeight="1">
      <c r="A149" s="143"/>
      <c r="B149" s="26" t="s">
        <v>3</v>
      </c>
      <c r="C149" s="258"/>
      <c r="D149" s="37"/>
      <c r="E149" s="15"/>
      <c r="F149" s="258"/>
      <c r="G149" s="517"/>
    </row>
    <row r="150" spans="1:7" s="38" customFormat="1" ht="24">
      <c r="A150" s="143"/>
      <c r="B150" s="32" t="s">
        <v>144</v>
      </c>
      <c r="C150" s="258"/>
      <c r="D150" s="13">
        <v>198</v>
      </c>
      <c r="E150" s="15"/>
      <c r="F150" s="13">
        <v>216</v>
      </c>
      <c r="G150" s="517"/>
    </row>
    <row r="151" spans="1:7" s="38" customFormat="1" ht="13.5" customHeight="1">
      <c r="A151" s="143"/>
      <c r="B151" s="32" t="s">
        <v>145</v>
      </c>
      <c r="C151" s="258"/>
      <c r="D151" s="13">
        <v>1654</v>
      </c>
      <c r="E151" s="15"/>
      <c r="F151" s="13">
        <v>1666</v>
      </c>
      <c r="G151" s="517"/>
    </row>
    <row r="152" spans="1:7" s="38" customFormat="1" ht="36">
      <c r="A152" s="143">
        <v>5</v>
      </c>
      <c r="B152" s="55" t="s">
        <v>111</v>
      </c>
      <c r="C152" s="257" t="s">
        <v>29</v>
      </c>
      <c r="D152" s="258">
        <v>71.5</v>
      </c>
      <c r="E152" s="257">
        <v>72</v>
      </c>
      <c r="F152" s="258">
        <v>72</v>
      </c>
      <c r="G152" s="517"/>
    </row>
    <row r="153" spans="1:7" s="38" customFormat="1" ht="12.75" customHeight="1">
      <c r="A153" s="143"/>
      <c r="B153" s="26" t="s">
        <v>3</v>
      </c>
      <c r="C153" s="258"/>
      <c r="D153" s="37"/>
      <c r="E153" s="15"/>
      <c r="F153" s="258"/>
      <c r="G153" s="517"/>
    </row>
    <row r="154" spans="1:7" s="38" customFormat="1" ht="24">
      <c r="A154" s="143"/>
      <c r="B154" s="58" t="s">
        <v>146</v>
      </c>
      <c r="C154" s="13"/>
      <c r="D154" s="13">
        <v>371</v>
      </c>
      <c r="E154" s="15"/>
      <c r="F154" s="13">
        <v>375</v>
      </c>
      <c r="G154" s="517"/>
    </row>
    <row r="155" spans="1:7" s="61" customFormat="1">
      <c r="A155" s="143"/>
      <c r="B155" s="58" t="s">
        <v>147</v>
      </c>
      <c r="C155" s="13"/>
      <c r="D155" s="13">
        <v>519</v>
      </c>
      <c r="E155" s="15"/>
      <c r="F155" s="13">
        <v>521</v>
      </c>
      <c r="G155" s="517"/>
    </row>
    <row r="156" spans="1:7" s="61" customFormat="1" ht="28.5" customHeight="1">
      <c r="A156" s="333" t="s">
        <v>148</v>
      </c>
      <c r="B156" s="334"/>
      <c r="C156" s="334"/>
      <c r="D156" s="334"/>
      <c r="E156" s="334"/>
      <c r="F156" s="334"/>
      <c r="G156" s="335"/>
    </row>
    <row r="157" spans="1:7" s="61" customFormat="1" ht="36.75" customHeight="1">
      <c r="A157" s="142">
        <v>1</v>
      </c>
      <c r="B157" s="55" t="s">
        <v>149</v>
      </c>
      <c r="C157" s="257" t="s">
        <v>61</v>
      </c>
      <c r="D157" s="257">
        <v>2</v>
      </c>
      <c r="E157" s="257">
        <v>2</v>
      </c>
      <c r="F157" s="257">
        <v>1</v>
      </c>
      <c r="G157" s="221" t="s">
        <v>793</v>
      </c>
    </row>
    <row r="158" spans="1:7" s="38" customFormat="1" ht="13.5" customHeight="1">
      <c r="A158" s="142"/>
      <c r="B158" s="26" t="s">
        <v>3</v>
      </c>
      <c r="C158" s="37"/>
      <c r="D158" s="36"/>
      <c r="E158" s="36"/>
      <c r="F158" s="518"/>
      <c r="G158" s="519"/>
    </row>
    <row r="159" spans="1:7" s="38" customFormat="1" ht="42" customHeight="1">
      <c r="A159" s="142"/>
      <c r="B159" s="32" t="s">
        <v>150</v>
      </c>
      <c r="C159" s="37"/>
      <c r="D159" s="26">
        <v>2</v>
      </c>
      <c r="E159" s="257"/>
      <c r="F159" s="26">
        <v>1</v>
      </c>
      <c r="G159" s="519"/>
    </row>
    <row r="160" spans="1:7" s="61" customFormat="1" ht="14.25" customHeight="1">
      <c r="A160" s="338" t="s">
        <v>151</v>
      </c>
      <c r="B160" s="336"/>
      <c r="C160" s="336"/>
      <c r="D160" s="336"/>
      <c r="E160" s="336"/>
      <c r="F160" s="336"/>
      <c r="G160" s="337"/>
    </row>
    <row r="161" spans="1:7" s="61" customFormat="1" ht="24">
      <c r="A161" s="143">
        <v>1</v>
      </c>
      <c r="B161" s="33" t="s">
        <v>152</v>
      </c>
      <c r="C161" s="257" t="s">
        <v>29</v>
      </c>
      <c r="D161" s="257">
        <v>100</v>
      </c>
      <c r="E161" s="257">
        <v>100</v>
      </c>
      <c r="F161" s="258">
        <v>100</v>
      </c>
      <c r="G161" s="223"/>
    </row>
    <row r="162" spans="1:7" s="61" customFormat="1" ht="12.75" customHeight="1">
      <c r="A162" s="146"/>
      <c r="B162" s="26" t="s">
        <v>3</v>
      </c>
      <c r="C162" s="258"/>
      <c r="D162" s="15"/>
      <c r="E162" s="15"/>
      <c r="F162" s="258"/>
      <c r="G162" s="216"/>
    </row>
    <row r="163" spans="1:7" s="61" customFormat="1" ht="21" customHeight="1">
      <c r="A163" s="146"/>
      <c r="B163" s="32" t="s">
        <v>153</v>
      </c>
      <c r="C163" s="258"/>
      <c r="D163" s="54">
        <v>9</v>
      </c>
      <c r="E163" s="54">
        <v>9</v>
      </c>
      <c r="F163" s="54">
        <v>9</v>
      </c>
      <c r="G163" s="216"/>
    </row>
    <row r="164" spans="1:7" s="61" customFormat="1" ht="21" customHeight="1">
      <c r="A164" s="146"/>
      <c r="B164" s="32" t="s">
        <v>154</v>
      </c>
      <c r="C164" s="258"/>
      <c r="D164" s="54">
        <v>9</v>
      </c>
      <c r="E164" s="54">
        <v>9</v>
      </c>
      <c r="F164" s="54">
        <v>9</v>
      </c>
      <c r="G164" s="216"/>
    </row>
    <row r="165" spans="1:7" ht="60">
      <c r="A165" s="143">
        <v>2</v>
      </c>
      <c r="B165" s="133" t="s">
        <v>669</v>
      </c>
      <c r="C165" s="257" t="s">
        <v>29</v>
      </c>
      <c r="D165" s="258">
        <v>99</v>
      </c>
      <c r="E165" s="132">
        <v>99</v>
      </c>
      <c r="F165" s="258">
        <v>99</v>
      </c>
      <c r="G165" s="216"/>
    </row>
    <row r="166" spans="1:7">
      <c r="A166" s="146"/>
      <c r="B166" s="124" t="s">
        <v>3</v>
      </c>
      <c r="C166" s="132"/>
      <c r="D166" s="258"/>
      <c r="E166" s="132"/>
      <c r="F166" s="258"/>
      <c r="G166" s="216"/>
    </row>
    <row r="167" spans="1:7" s="154" customFormat="1" ht="39.75" customHeight="1">
      <c r="A167" s="153"/>
      <c r="B167" s="134" t="s">
        <v>665</v>
      </c>
      <c r="C167" s="136" t="s">
        <v>668</v>
      </c>
      <c r="D167" s="54">
        <v>2582</v>
      </c>
      <c r="E167" s="136">
        <v>2580</v>
      </c>
      <c r="F167" s="54">
        <v>2592</v>
      </c>
      <c r="G167" s="217"/>
    </row>
    <row r="168" spans="1:7" s="154" customFormat="1" ht="36">
      <c r="A168" s="153"/>
      <c r="B168" s="32" t="s">
        <v>666</v>
      </c>
      <c r="C168" s="136" t="s">
        <v>668</v>
      </c>
      <c r="D168" s="54">
        <v>2566</v>
      </c>
      <c r="E168" s="136">
        <v>2580</v>
      </c>
      <c r="F168" s="54">
        <v>2589</v>
      </c>
      <c r="G168" s="217"/>
    </row>
    <row r="169" spans="1:7" s="61" customFormat="1" ht="39" customHeight="1">
      <c r="A169" s="143">
        <v>3</v>
      </c>
      <c r="B169" s="33" t="s">
        <v>648</v>
      </c>
      <c r="C169" s="258" t="s">
        <v>649</v>
      </c>
      <c r="D169" s="135">
        <v>57087</v>
      </c>
      <c r="E169" s="135">
        <v>62884</v>
      </c>
      <c r="F169" s="135">
        <v>63022</v>
      </c>
      <c r="G169" s="221"/>
    </row>
    <row r="170" spans="1:7" s="61" customFormat="1" ht="23.25" customHeight="1">
      <c r="A170" s="146"/>
      <c r="B170" s="26" t="s">
        <v>3</v>
      </c>
      <c r="C170" s="258"/>
      <c r="D170" s="135"/>
      <c r="E170" s="258"/>
      <c r="F170" s="258"/>
      <c r="G170" s="216"/>
    </row>
    <row r="171" spans="1:7" s="138" customFormat="1" ht="42.75" customHeight="1">
      <c r="A171" s="147"/>
      <c r="B171" s="58" t="s">
        <v>672</v>
      </c>
      <c r="C171" s="13" t="s">
        <v>671</v>
      </c>
      <c r="D171" s="137">
        <v>92892</v>
      </c>
      <c r="E171" s="137">
        <f>E169*E172*12/1000</f>
        <v>100287.4032</v>
      </c>
      <c r="F171" s="137">
        <f>F169*F172*12/1000</f>
        <v>101112.49679999998</v>
      </c>
      <c r="G171" s="222"/>
    </row>
    <row r="172" spans="1:7" s="138" customFormat="1" ht="29.25" customHeight="1" thickBot="1">
      <c r="A172" s="148"/>
      <c r="B172" s="149" t="s">
        <v>670</v>
      </c>
      <c r="C172" s="150" t="s">
        <v>668</v>
      </c>
      <c r="D172" s="150">
        <v>135.6</v>
      </c>
      <c r="E172" s="150">
        <v>132.9</v>
      </c>
      <c r="F172" s="150">
        <v>133.69999999999999</v>
      </c>
      <c r="G172" s="220"/>
    </row>
    <row r="173" spans="1:7" s="138" customFormat="1" ht="29.25" customHeight="1">
      <c r="A173" s="139"/>
      <c r="B173" s="140"/>
      <c r="C173" s="139"/>
      <c r="D173" s="139"/>
      <c r="E173" s="139"/>
      <c r="F173" s="139"/>
      <c r="G173" s="218"/>
    </row>
    <row r="174" spans="1:7" s="138" customFormat="1" ht="29.25" customHeight="1">
      <c r="A174" s="139"/>
      <c r="B174" s="140"/>
      <c r="C174" s="139"/>
      <c r="D174" s="139"/>
      <c r="E174" s="139"/>
      <c r="F174" s="139"/>
      <c r="G174" s="218"/>
    </row>
    <row r="175" spans="1:7">
      <c r="A175" s="197" t="s">
        <v>616</v>
      </c>
      <c r="C175" s="198"/>
      <c r="D175" s="151"/>
      <c r="E175" s="152"/>
      <c r="F175" s="219" t="s">
        <v>617</v>
      </c>
    </row>
    <row r="184" spans="1:1">
      <c r="A184" s="141" t="s">
        <v>673</v>
      </c>
    </row>
    <row r="185" spans="1:1">
      <c r="A185" s="141" t="s">
        <v>674</v>
      </c>
    </row>
    <row r="186" spans="1:1">
      <c r="A186" s="141"/>
    </row>
    <row r="187" spans="1:1">
      <c r="A187" s="141"/>
    </row>
    <row r="196" ht="21" customHeight="1"/>
  </sheetData>
  <mergeCells count="22">
    <mergeCell ref="A8:G8"/>
    <mergeCell ref="B3:G3"/>
    <mergeCell ref="D5:G5"/>
    <mergeCell ref="A5:A7"/>
    <mergeCell ref="B5:B7"/>
    <mergeCell ref="C5:C7"/>
    <mergeCell ref="D6:D7"/>
    <mergeCell ref="E6:F6"/>
    <mergeCell ref="G6:G7"/>
    <mergeCell ref="A29:G29"/>
    <mergeCell ref="A30:G30"/>
    <mergeCell ref="A49:G49"/>
    <mergeCell ref="B86:G86"/>
    <mergeCell ref="B95:G95"/>
    <mergeCell ref="A135:G135"/>
    <mergeCell ref="A160:G160"/>
    <mergeCell ref="A156:G156"/>
    <mergeCell ref="B104:G104"/>
    <mergeCell ref="A113:G113"/>
    <mergeCell ref="A114:G114"/>
    <mergeCell ref="A125:G125"/>
    <mergeCell ref="A126:G126"/>
  </mergeCells>
  <pageMargins left="0.59055118110236227" right="0.59055118110236227" top="0.74803149606299213" bottom="0.59055118110236227" header="0" footer="0"/>
  <pageSetup paperSize="9" scale="53" orientation="landscape" r:id="rId1"/>
  <rowBreaks count="2" manualBreakCount="2">
    <brk id="87" max="34" man="1"/>
    <brk id="12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zoomScale="90" zoomScaleNormal="90" zoomScaleSheetLayoutView="70" workbookViewId="0">
      <pane xSplit="7" ySplit="5" topLeftCell="H60" activePane="bottomRight" state="frozen"/>
      <selection pane="topRight" activeCell="H1" sqref="H1"/>
      <selection pane="bottomLeft" activeCell="A6" sqref="A6"/>
      <selection pane="bottomRight" activeCell="K62" sqref="K62"/>
    </sheetView>
  </sheetViews>
  <sheetFormatPr defaultColWidth="8.85546875" defaultRowHeight="12.75"/>
  <cols>
    <col min="1" max="1" width="22.85546875" style="14" customWidth="1"/>
    <col min="2" max="2" width="36.7109375" style="14" customWidth="1"/>
    <col min="3" max="3" width="25.140625" style="14" customWidth="1"/>
    <col min="4" max="4" width="6.140625" style="18" customWidth="1"/>
    <col min="5" max="5" width="6.42578125" style="18" customWidth="1"/>
    <col min="6" max="6" width="6.85546875" style="18" customWidth="1"/>
    <col min="7" max="7" width="7.28515625" style="18" customWidth="1"/>
    <col min="8" max="8" width="15.7109375" style="97" customWidth="1"/>
    <col min="9" max="9" width="15" style="97" customWidth="1"/>
    <col min="10" max="10" width="14.28515625" style="97" customWidth="1"/>
    <col min="11" max="11" width="77.5703125" style="162" customWidth="1"/>
    <col min="12" max="12" width="63.5703125" style="14" customWidth="1"/>
    <col min="13" max="16384" width="8.85546875" style="14"/>
  </cols>
  <sheetData>
    <row r="1" spans="1:1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232" t="s">
        <v>315</v>
      </c>
    </row>
    <row r="2" spans="1:11" ht="21" customHeight="1">
      <c r="A2" s="398" t="s">
        <v>316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 ht="27" customHeight="1">
      <c r="A3" s="390" t="s">
        <v>155</v>
      </c>
      <c r="B3" s="392" t="s">
        <v>15</v>
      </c>
      <c r="C3" s="393" t="s">
        <v>156</v>
      </c>
      <c r="D3" s="394" t="s">
        <v>157</v>
      </c>
      <c r="E3" s="395"/>
      <c r="F3" s="395"/>
      <c r="G3" s="396"/>
      <c r="H3" s="397" t="s">
        <v>158</v>
      </c>
      <c r="I3" s="397"/>
      <c r="J3" s="397"/>
      <c r="K3" s="399" t="s">
        <v>387</v>
      </c>
    </row>
    <row r="4" spans="1:11" ht="61.5" customHeight="1">
      <c r="A4" s="391"/>
      <c r="B4" s="392"/>
      <c r="C4" s="393"/>
      <c r="D4" s="87" t="s">
        <v>159</v>
      </c>
      <c r="E4" s="87" t="s">
        <v>160</v>
      </c>
      <c r="F4" s="87" t="s">
        <v>5</v>
      </c>
      <c r="G4" s="87" t="s">
        <v>6</v>
      </c>
      <c r="H4" s="210" t="s">
        <v>639</v>
      </c>
      <c r="I4" s="210" t="s">
        <v>10</v>
      </c>
      <c r="J4" s="224" t="s">
        <v>720</v>
      </c>
      <c r="K4" s="400"/>
    </row>
    <row r="5" spans="1:11" s="96" customFormat="1" ht="15.75" customHeigh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230">
        <v>10</v>
      </c>
      <c r="K5" s="85">
        <v>11</v>
      </c>
    </row>
    <row r="6" spans="1:11" s="129" customFormat="1" ht="32.25" customHeight="1">
      <c r="A6" s="386" t="s">
        <v>13</v>
      </c>
      <c r="B6" s="401" t="s">
        <v>161</v>
      </c>
      <c r="C6" s="88" t="s">
        <v>14</v>
      </c>
      <c r="D6" s="206" t="s">
        <v>162</v>
      </c>
      <c r="E6" s="206" t="s">
        <v>162</v>
      </c>
      <c r="F6" s="206" t="s">
        <v>162</v>
      </c>
      <c r="G6" s="206" t="s">
        <v>162</v>
      </c>
      <c r="H6" s="212">
        <f>SUM(H7:H17)</f>
        <v>376802.3</v>
      </c>
      <c r="I6" s="212">
        <f>SUM(I7:I17)</f>
        <v>386001.80000000005</v>
      </c>
      <c r="J6" s="212">
        <f>SUM(J7:J17)</f>
        <v>382679.30000000005</v>
      </c>
      <c r="K6" s="203"/>
    </row>
    <row r="7" spans="1:11" s="129" customFormat="1" ht="40.5" customHeight="1">
      <c r="A7" s="387"/>
      <c r="B7" s="402"/>
      <c r="C7" s="201" t="s">
        <v>163</v>
      </c>
      <c r="D7" s="206"/>
      <c r="E7" s="206" t="s">
        <v>162</v>
      </c>
      <c r="F7" s="206" t="s">
        <v>162</v>
      </c>
      <c r="G7" s="206" t="s">
        <v>162</v>
      </c>
      <c r="H7" s="212">
        <f>H19+H67+H89+H120</f>
        <v>376722.3</v>
      </c>
      <c r="I7" s="212">
        <f>I19+I67+I89+I120</f>
        <v>385921.80000000005</v>
      </c>
      <c r="J7" s="212">
        <f>J19+J67+J89+J120</f>
        <v>382599.4</v>
      </c>
      <c r="K7" s="203"/>
    </row>
    <row r="8" spans="1:11" s="129" customFormat="1" ht="30.75" customHeight="1">
      <c r="A8" s="387"/>
      <c r="B8" s="402"/>
      <c r="C8" s="89" t="s">
        <v>439</v>
      </c>
      <c r="D8" s="203"/>
      <c r="E8" s="203" t="s">
        <v>164</v>
      </c>
      <c r="F8" s="203" t="s">
        <v>165</v>
      </c>
      <c r="G8" s="203" t="s">
        <v>164</v>
      </c>
      <c r="H8" s="212">
        <f>H20</f>
        <v>0</v>
      </c>
      <c r="I8" s="212">
        <f>I20</f>
        <v>0</v>
      </c>
      <c r="J8" s="212">
        <f>J20</f>
        <v>0</v>
      </c>
      <c r="K8" s="203"/>
    </row>
    <row r="9" spans="1:11" ht="41.25" customHeight="1">
      <c r="A9" s="387"/>
      <c r="B9" s="402"/>
      <c r="C9" s="201" t="s">
        <v>65</v>
      </c>
      <c r="D9" s="215"/>
      <c r="E9" s="215"/>
      <c r="F9" s="215"/>
      <c r="G9" s="215"/>
      <c r="H9" s="210">
        <f>H121</f>
        <v>0</v>
      </c>
      <c r="I9" s="210">
        <f>I121</f>
        <v>0</v>
      </c>
      <c r="J9" s="210">
        <f>J121</f>
        <v>0</v>
      </c>
      <c r="K9" s="215"/>
    </row>
    <row r="10" spans="1:11" s="129" customFormat="1" ht="41.25" customHeight="1">
      <c r="A10" s="387"/>
      <c r="B10" s="402"/>
      <c r="C10" s="201" t="s">
        <v>66</v>
      </c>
      <c r="D10" s="203"/>
      <c r="E10" s="203" t="s">
        <v>164</v>
      </c>
      <c r="F10" s="203" t="s">
        <v>165</v>
      </c>
      <c r="G10" s="203" t="s">
        <v>164</v>
      </c>
      <c r="H10" s="212">
        <f>H90+H122</f>
        <v>80</v>
      </c>
      <c r="I10" s="212">
        <f>I90+I122</f>
        <v>80</v>
      </c>
      <c r="J10" s="212">
        <f>J90+J122</f>
        <v>79.900000000000006</v>
      </c>
      <c r="K10" s="203"/>
    </row>
    <row r="11" spans="1:11" ht="33.75" customHeight="1">
      <c r="A11" s="387"/>
      <c r="B11" s="402"/>
      <c r="C11" s="209" t="s">
        <v>408</v>
      </c>
      <c r="D11" s="215"/>
      <c r="E11" s="215" t="s">
        <v>164</v>
      </c>
      <c r="F11" s="215" t="s">
        <v>165</v>
      </c>
      <c r="G11" s="215" t="s">
        <v>164</v>
      </c>
      <c r="H11" s="210">
        <v>0</v>
      </c>
      <c r="I11" s="210">
        <v>0</v>
      </c>
      <c r="J11" s="210">
        <v>0</v>
      </c>
      <c r="K11" s="215"/>
    </row>
    <row r="12" spans="1:11" ht="29.25" customHeight="1">
      <c r="A12" s="387"/>
      <c r="B12" s="402"/>
      <c r="C12" s="209" t="s">
        <v>67</v>
      </c>
      <c r="D12" s="215"/>
      <c r="E12" s="215" t="s">
        <v>164</v>
      </c>
      <c r="F12" s="215" t="s">
        <v>165</v>
      </c>
      <c r="G12" s="215" t="s">
        <v>164</v>
      </c>
      <c r="H12" s="210">
        <v>0</v>
      </c>
      <c r="I12" s="210">
        <v>0</v>
      </c>
      <c r="J12" s="210">
        <v>0</v>
      </c>
      <c r="K12" s="215"/>
    </row>
    <row r="13" spans="1:11" ht="30" customHeight="1">
      <c r="A13" s="387"/>
      <c r="B13" s="402"/>
      <c r="C13" s="209" t="s">
        <v>409</v>
      </c>
      <c r="D13" s="215"/>
      <c r="E13" s="215" t="s">
        <v>164</v>
      </c>
      <c r="F13" s="215" t="s">
        <v>165</v>
      </c>
      <c r="G13" s="215" t="s">
        <v>164</v>
      </c>
      <c r="H13" s="210">
        <v>0</v>
      </c>
      <c r="I13" s="210">
        <v>0</v>
      </c>
      <c r="J13" s="210">
        <v>0</v>
      </c>
      <c r="K13" s="215"/>
    </row>
    <row r="14" spans="1:11" ht="34.5" customHeight="1">
      <c r="A14" s="388"/>
      <c r="B14" s="388"/>
      <c r="C14" s="209" t="s">
        <v>410</v>
      </c>
      <c r="D14" s="215"/>
      <c r="E14" s="215" t="s">
        <v>164</v>
      </c>
      <c r="F14" s="215" t="s">
        <v>165</v>
      </c>
      <c r="G14" s="215" t="s">
        <v>164</v>
      </c>
      <c r="H14" s="210">
        <v>0</v>
      </c>
      <c r="I14" s="210">
        <v>0</v>
      </c>
      <c r="J14" s="210">
        <v>0</v>
      </c>
      <c r="K14" s="215"/>
    </row>
    <row r="15" spans="1:11" ht="42" customHeight="1">
      <c r="A15" s="388"/>
      <c r="B15" s="388"/>
      <c r="C15" s="209" t="s">
        <v>411</v>
      </c>
      <c r="D15" s="215"/>
      <c r="E15" s="215" t="s">
        <v>164</v>
      </c>
      <c r="F15" s="215" t="s">
        <v>165</v>
      </c>
      <c r="G15" s="215" t="s">
        <v>164</v>
      </c>
      <c r="H15" s="210">
        <v>0</v>
      </c>
      <c r="I15" s="210">
        <v>0</v>
      </c>
      <c r="J15" s="210">
        <v>0</v>
      </c>
      <c r="K15" s="215"/>
    </row>
    <row r="16" spans="1:11" ht="42" customHeight="1">
      <c r="A16" s="388"/>
      <c r="B16" s="388"/>
      <c r="C16" s="209" t="s">
        <v>412</v>
      </c>
      <c r="D16" s="215"/>
      <c r="E16" s="215"/>
      <c r="F16" s="215"/>
      <c r="G16" s="215"/>
      <c r="H16" s="210">
        <v>0</v>
      </c>
      <c r="I16" s="210">
        <v>0</v>
      </c>
      <c r="J16" s="210">
        <v>0</v>
      </c>
      <c r="K16" s="215"/>
    </row>
    <row r="17" spans="1:12" ht="90" customHeight="1">
      <c r="A17" s="388"/>
      <c r="B17" s="388"/>
      <c r="C17" s="209" t="s">
        <v>440</v>
      </c>
      <c r="D17" s="215"/>
      <c r="E17" s="215" t="s">
        <v>164</v>
      </c>
      <c r="F17" s="215" t="s">
        <v>165</v>
      </c>
      <c r="G17" s="215" t="s">
        <v>164</v>
      </c>
      <c r="H17" s="210">
        <v>0</v>
      </c>
      <c r="I17" s="210">
        <v>0</v>
      </c>
      <c r="J17" s="210">
        <v>0</v>
      </c>
      <c r="K17" s="215"/>
    </row>
    <row r="18" spans="1:12" ht="24" customHeight="1">
      <c r="A18" s="363" t="s">
        <v>16</v>
      </c>
      <c r="B18" s="403" t="s">
        <v>166</v>
      </c>
      <c r="C18" s="88" t="s">
        <v>14</v>
      </c>
      <c r="D18" s="203"/>
      <c r="E18" s="203" t="s">
        <v>164</v>
      </c>
      <c r="F18" s="203" t="s">
        <v>165</v>
      </c>
      <c r="G18" s="203" t="s">
        <v>164</v>
      </c>
      <c r="H18" s="212">
        <f>H19+H20</f>
        <v>17424.199999999997</v>
      </c>
      <c r="I18" s="212">
        <f>I19+I20</f>
        <v>19200.8</v>
      </c>
      <c r="J18" s="212">
        <f>J19+J20</f>
        <v>19198.199999999997</v>
      </c>
      <c r="K18" s="214"/>
    </row>
    <row r="19" spans="1:12" ht="38.25">
      <c r="A19" s="363"/>
      <c r="B19" s="403"/>
      <c r="C19" s="209" t="s">
        <v>167</v>
      </c>
      <c r="D19" s="203"/>
      <c r="E19" s="215" t="s">
        <v>164</v>
      </c>
      <c r="F19" s="215" t="s">
        <v>165</v>
      </c>
      <c r="G19" s="215" t="s">
        <v>164</v>
      </c>
      <c r="H19" s="210">
        <f>H23+H27+H31+H32+H33+H37+H41++H45+H48+H53+H63+H61</f>
        <v>17424.199999999997</v>
      </c>
      <c r="I19" s="210">
        <f t="shared" ref="I19:J19" si="0">I23+I27+I31+I32+I33+I37+I41++I45+I48+I53+I63+I61</f>
        <v>19200.8</v>
      </c>
      <c r="J19" s="210">
        <f t="shared" si="0"/>
        <v>19198.199999999997</v>
      </c>
      <c r="K19" s="215"/>
    </row>
    <row r="20" spans="1:12" ht="46.5" customHeight="1">
      <c r="A20" s="363"/>
      <c r="B20" s="403"/>
      <c r="C20" s="90" t="s">
        <v>374</v>
      </c>
      <c r="D20" s="203"/>
      <c r="E20" s="215" t="s">
        <v>164</v>
      </c>
      <c r="F20" s="215" t="s">
        <v>165</v>
      </c>
      <c r="G20" s="215" t="s">
        <v>164</v>
      </c>
      <c r="H20" s="210">
        <f>H52</f>
        <v>0</v>
      </c>
      <c r="I20" s="210">
        <f>I52</f>
        <v>0</v>
      </c>
      <c r="J20" s="210">
        <f>J52</f>
        <v>0</v>
      </c>
      <c r="K20" s="215"/>
    </row>
    <row r="21" spans="1:12" ht="22.5" customHeight="1">
      <c r="A21" s="357" t="s">
        <v>168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9"/>
    </row>
    <row r="22" spans="1:12" ht="24.75" customHeight="1">
      <c r="A22" s="386" t="s">
        <v>169</v>
      </c>
      <c r="B22" s="407" t="s">
        <v>170</v>
      </c>
      <c r="C22" s="205" t="s">
        <v>171</v>
      </c>
      <c r="D22" s="17"/>
      <c r="E22" s="17"/>
      <c r="F22" s="17"/>
      <c r="G22" s="17"/>
      <c r="H22" s="212">
        <f>H23</f>
        <v>0</v>
      </c>
      <c r="I22" s="212">
        <f>I23</f>
        <v>0</v>
      </c>
      <c r="J22" s="212">
        <f>J23</f>
        <v>0</v>
      </c>
      <c r="K22" s="215"/>
    </row>
    <row r="23" spans="1:12" ht="54" customHeight="1">
      <c r="A23" s="406"/>
      <c r="B23" s="408"/>
      <c r="C23" s="205" t="s">
        <v>68</v>
      </c>
      <c r="D23" s="17"/>
      <c r="E23" s="17"/>
      <c r="F23" s="17"/>
      <c r="G23" s="17"/>
      <c r="H23" s="212">
        <f>SUM(H24:H25)</f>
        <v>0</v>
      </c>
      <c r="I23" s="212">
        <f>SUM(I24:I25)</f>
        <v>0</v>
      </c>
      <c r="J23" s="212">
        <f>SUM(J24:J25)</f>
        <v>0</v>
      </c>
      <c r="K23" s="215"/>
    </row>
    <row r="24" spans="1:12" ht="44.25" customHeight="1">
      <c r="A24" s="209" t="s">
        <v>172</v>
      </c>
      <c r="B24" s="209" t="s">
        <v>173</v>
      </c>
      <c r="C24" s="209" t="s">
        <v>174</v>
      </c>
      <c r="D24" s="16"/>
      <c r="E24" s="16"/>
      <c r="F24" s="16"/>
      <c r="G24" s="16"/>
      <c r="H24" s="210">
        <v>0</v>
      </c>
      <c r="I24" s="210">
        <v>0</v>
      </c>
      <c r="J24" s="224">
        <v>0</v>
      </c>
      <c r="K24" s="215"/>
    </row>
    <row r="25" spans="1:12" ht="52.5" customHeight="1">
      <c r="A25" s="209" t="s">
        <v>175</v>
      </c>
      <c r="B25" s="209" t="s">
        <v>176</v>
      </c>
      <c r="C25" s="209" t="s">
        <v>174</v>
      </c>
      <c r="D25" s="16"/>
      <c r="E25" s="16"/>
      <c r="F25" s="16"/>
      <c r="G25" s="16"/>
      <c r="H25" s="210">
        <v>0</v>
      </c>
      <c r="I25" s="210">
        <v>0</v>
      </c>
      <c r="J25" s="224">
        <v>0</v>
      </c>
      <c r="K25" s="215"/>
      <c r="L25" s="100"/>
    </row>
    <row r="26" spans="1:12" ht="18.75" customHeight="1">
      <c r="A26" s="357" t="s">
        <v>177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9"/>
    </row>
    <row r="27" spans="1:12" ht="74.25" customHeight="1">
      <c r="A27" s="201" t="s">
        <v>178</v>
      </c>
      <c r="B27" s="203" t="s">
        <v>179</v>
      </c>
      <c r="C27" s="205" t="s">
        <v>68</v>
      </c>
      <c r="D27" s="16"/>
      <c r="E27" s="16"/>
      <c r="F27" s="16"/>
      <c r="G27" s="16"/>
      <c r="H27" s="212">
        <f>SUM(H28:H31)</f>
        <v>2524.5</v>
      </c>
      <c r="I27" s="212">
        <f t="shared" ref="I27:J27" si="1">SUM(I28:I31)</f>
        <v>2524.5</v>
      </c>
      <c r="J27" s="212">
        <f t="shared" si="1"/>
        <v>2524.3000000000002</v>
      </c>
      <c r="K27" s="215"/>
    </row>
    <row r="28" spans="1:12" ht="114" customHeight="1">
      <c r="A28" s="209" t="s">
        <v>180</v>
      </c>
      <c r="B28" s="215" t="s">
        <v>676</v>
      </c>
      <c r="C28" s="209" t="s">
        <v>174</v>
      </c>
      <c r="D28" s="16"/>
      <c r="E28" s="16"/>
      <c r="F28" s="16"/>
      <c r="G28" s="16"/>
      <c r="H28" s="210">
        <v>1167.9000000000001</v>
      </c>
      <c r="I28" s="210">
        <v>1167.9000000000001</v>
      </c>
      <c r="J28" s="224">
        <v>1167.9000000000001</v>
      </c>
      <c r="K28" s="271" t="s">
        <v>722</v>
      </c>
    </row>
    <row r="29" spans="1:12" ht="64.5" customHeight="1">
      <c r="A29" s="209" t="s">
        <v>181</v>
      </c>
      <c r="B29" s="215" t="s">
        <v>182</v>
      </c>
      <c r="C29" s="209" t="s">
        <v>174</v>
      </c>
      <c r="D29" s="16"/>
      <c r="E29" s="16"/>
      <c r="F29" s="16"/>
      <c r="G29" s="16"/>
      <c r="H29" s="210">
        <v>0</v>
      </c>
      <c r="I29" s="210">
        <v>0</v>
      </c>
      <c r="J29" s="224">
        <v>0</v>
      </c>
      <c r="K29" s="215" t="s">
        <v>376</v>
      </c>
    </row>
    <row r="30" spans="1:12" ht="297.75" customHeight="1">
      <c r="A30" s="209" t="s">
        <v>183</v>
      </c>
      <c r="B30" s="215" t="s">
        <v>677</v>
      </c>
      <c r="C30" s="209" t="s">
        <v>174</v>
      </c>
      <c r="D30" s="16"/>
      <c r="E30" s="16"/>
      <c r="F30" s="16"/>
      <c r="G30" s="16"/>
      <c r="H30" s="210">
        <v>1356.6</v>
      </c>
      <c r="I30" s="210">
        <v>1356.6</v>
      </c>
      <c r="J30" s="224">
        <v>1356.4</v>
      </c>
      <c r="K30" s="271" t="s">
        <v>723</v>
      </c>
    </row>
    <row r="31" spans="1:12" ht="51.75" customHeight="1">
      <c r="A31" s="209" t="s">
        <v>657</v>
      </c>
      <c r="B31" s="215" t="s">
        <v>650</v>
      </c>
      <c r="C31" s="209" t="s">
        <v>174</v>
      </c>
      <c r="D31" s="16"/>
      <c r="E31" s="16"/>
      <c r="F31" s="16"/>
      <c r="G31" s="16"/>
      <c r="H31" s="210">
        <v>0</v>
      </c>
      <c r="I31" s="210">
        <v>0</v>
      </c>
      <c r="J31" s="224">
        <v>0</v>
      </c>
      <c r="K31" s="215"/>
    </row>
    <row r="32" spans="1:12" ht="83.25" customHeight="1">
      <c r="A32" s="201" t="s">
        <v>184</v>
      </c>
      <c r="B32" s="201" t="s">
        <v>69</v>
      </c>
      <c r="C32" s="205" t="s">
        <v>174</v>
      </c>
      <c r="D32" s="16"/>
      <c r="E32" s="16"/>
      <c r="F32" s="16"/>
      <c r="G32" s="16"/>
      <c r="H32" s="212">
        <v>462</v>
      </c>
      <c r="I32" s="212">
        <v>462</v>
      </c>
      <c r="J32" s="225">
        <v>460.5</v>
      </c>
      <c r="K32" s="215" t="s">
        <v>664</v>
      </c>
      <c r="L32" s="100"/>
    </row>
    <row r="33" spans="1:12" ht="34.5" customHeight="1">
      <c r="A33" s="201" t="s">
        <v>185</v>
      </c>
      <c r="B33" s="201" t="s">
        <v>186</v>
      </c>
      <c r="C33" s="205" t="s">
        <v>174</v>
      </c>
      <c r="D33" s="16"/>
      <c r="E33" s="16"/>
      <c r="F33" s="16"/>
      <c r="G33" s="16"/>
      <c r="H33" s="212">
        <f>SUM(H34:H36)</f>
        <v>98.8</v>
      </c>
      <c r="I33" s="212">
        <f>SUM(I34:I36)</f>
        <v>98.8</v>
      </c>
      <c r="J33" s="212">
        <f>SUM(J34:J36)</f>
        <v>98.7</v>
      </c>
      <c r="K33" s="215"/>
    </row>
    <row r="34" spans="1:12" ht="71.25" customHeight="1">
      <c r="A34" s="209" t="s">
        <v>187</v>
      </c>
      <c r="B34" s="215" t="s">
        <v>188</v>
      </c>
      <c r="C34" s="19" t="s">
        <v>174</v>
      </c>
      <c r="D34" s="16"/>
      <c r="E34" s="16"/>
      <c r="F34" s="16"/>
      <c r="G34" s="16"/>
      <c r="H34" s="210">
        <v>68.8</v>
      </c>
      <c r="I34" s="210">
        <v>68.8</v>
      </c>
      <c r="J34" s="224">
        <v>68.7</v>
      </c>
      <c r="K34" s="215" t="s">
        <v>688</v>
      </c>
    </row>
    <row r="35" spans="1:12" s="18" customFormat="1" ht="63" customHeight="1">
      <c r="A35" s="215" t="s">
        <v>189</v>
      </c>
      <c r="B35" s="215" t="s">
        <v>190</v>
      </c>
      <c r="C35" s="19" t="s">
        <v>174</v>
      </c>
      <c r="D35" s="16"/>
      <c r="E35" s="16"/>
      <c r="F35" s="16"/>
      <c r="G35" s="16"/>
      <c r="H35" s="210">
        <v>30</v>
      </c>
      <c r="I35" s="210">
        <v>30</v>
      </c>
      <c r="J35" s="224">
        <v>30</v>
      </c>
      <c r="K35" s="214" t="s">
        <v>662</v>
      </c>
    </row>
    <row r="36" spans="1:12" s="18" customFormat="1" ht="73.5" customHeight="1">
      <c r="A36" s="215" t="s">
        <v>191</v>
      </c>
      <c r="B36" s="215" t="s">
        <v>192</v>
      </c>
      <c r="C36" s="19" t="s">
        <v>174</v>
      </c>
      <c r="D36" s="16"/>
      <c r="E36" s="16"/>
      <c r="F36" s="16"/>
      <c r="G36" s="16"/>
      <c r="H36" s="210">
        <v>0</v>
      </c>
      <c r="I36" s="210">
        <v>0</v>
      </c>
      <c r="J36" s="224">
        <v>0</v>
      </c>
      <c r="K36" s="215" t="s">
        <v>663</v>
      </c>
    </row>
    <row r="37" spans="1:12" ht="35.25" customHeight="1">
      <c r="A37" s="201" t="s">
        <v>193</v>
      </c>
      <c r="B37" s="202" t="s">
        <v>70</v>
      </c>
      <c r="C37" s="205" t="s">
        <v>174</v>
      </c>
      <c r="D37" s="16"/>
      <c r="E37" s="16"/>
      <c r="F37" s="16"/>
      <c r="G37" s="16"/>
      <c r="H37" s="212">
        <f>SUM(H38:H39)</f>
        <v>142</v>
      </c>
      <c r="I37" s="212">
        <f>SUM(I38:I39)</f>
        <v>142</v>
      </c>
      <c r="J37" s="212">
        <f>SUM(J38:J39)</f>
        <v>142</v>
      </c>
      <c r="K37" s="215"/>
    </row>
    <row r="38" spans="1:12" ht="52.5" customHeight="1">
      <c r="A38" s="209" t="s">
        <v>194</v>
      </c>
      <c r="B38" s="215" t="s">
        <v>195</v>
      </c>
      <c r="C38" s="19" t="s">
        <v>174</v>
      </c>
      <c r="D38" s="16"/>
      <c r="E38" s="16"/>
      <c r="F38" s="16"/>
      <c r="G38" s="16"/>
      <c r="H38" s="210">
        <v>42</v>
      </c>
      <c r="I38" s="210">
        <v>42</v>
      </c>
      <c r="J38" s="224">
        <v>42</v>
      </c>
      <c r="K38" s="215" t="s">
        <v>724</v>
      </c>
      <c r="L38" s="100"/>
    </row>
    <row r="39" spans="1:12" ht="76.5" customHeight="1">
      <c r="A39" s="209" t="s">
        <v>196</v>
      </c>
      <c r="B39" s="215" t="s">
        <v>197</v>
      </c>
      <c r="C39" s="19" t="s">
        <v>174</v>
      </c>
      <c r="D39" s="16"/>
      <c r="E39" s="16"/>
      <c r="F39" s="16"/>
      <c r="G39" s="16"/>
      <c r="H39" s="210">
        <v>100</v>
      </c>
      <c r="I39" s="210">
        <v>100</v>
      </c>
      <c r="J39" s="224">
        <v>100</v>
      </c>
      <c r="K39" s="300" t="s">
        <v>725</v>
      </c>
      <c r="L39" s="100"/>
    </row>
    <row r="40" spans="1:12">
      <c r="A40" s="364" t="s">
        <v>198</v>
      </c>
      <c r="B40" s="364"/>
      <c r="C40" s="364"/>
      <c r="D40" s="364"/>
      <c r="E40" s="364"/>
      <c r="F40" s="364"/>
      <c r="G40" s="364"/>
      <c r="H40" s="364"/>
      <c r="I40" s="364"/>
      <c r="J40" s="357"/>
      <c r="K40" s="215"/>
    </row>
    <row r="41" spans="1:12" ht="46.5" customHeight="1">
      <c r="A41" s="201" t="s">
        <v>199</v>
      </c>
      <c r="B41" s="201" t="s">
        <v>200</v>
      </c>
      <c r="C41" s="19" t="s">
        <v>174</v>
      </c>
      <c r="D41" s="16"/>
      <c r="E41" s="16"/>
      <c r="F41" s="16"/>
      <c r="G41" s="16"/>
      <c r="H41" s="212">
        <f>SUM(H42:H43)</f>
        <v>378.6</v>
      </c>
      <c r="I41" s="212">
        <f>SUM(I42:I43)</f>
        <v>378.6</v>
      </c>
      <c r="J41" s="212">
        <f>SUM(J42:J43)</f>
        <v>378.6</v>
      </c>
      <c r="K41" s="215"/>
    </row>
    <row r="42" spans="1:12" ht="103.5" customHeight="1">
      <c r="A42" s="215" t="s">
        <v>201</v>
      </c>
      <c r="B42" s="215" t="s">
        <v>202</v>
      </c>
      <c r="C42" s="19" t="s">
        <v>174</v>
      </c>
      <c r="D42" s="16"/>
      <c r="E42" s="16"/>
      <c r="F42" s="16"/>
      <c r="G42" s="16"/>
      <c r="H42" s="210">
        <v>378.6</v>
      </c>
      <c r="I42" s="210">
        <v>378.6</v>
      </c>
      <c r="J42" s="224">
        <v>378.6</v>
      </c>
      <c r="K42" s="215" t="s">
        <v>726</v>
      </c>
      <c r="L42" s="100"/>
    </row>
    <row r="43" spans="1:12" ht="48.75" customHeight="1">
      <c r="A43" s="215" t="s">
        <v>203</v>
      </c>
      <c r="B43" s="215" t="s">
        <v>204</v>
      </c>
      <c r="C43" s="19" t="s">
        <v>174</v>
      </c>
      <c r="D43" s="16"/>
      <c r="E43" s="16"/>
      <c r="F43" s="16"/>
      <c r="G43" s="16"/>
      <c r="H43" s="210">
        <v>0</v>
      </c>
      <c r="I43" s="210">
        <v>0</v>
      </c>
      <c r="J43" s="224">
        <v>0</v>
      </c>
      <c r="K43" s="215" t="s">
        <v>727</v>
      </c>
    </row>
    <row r="44" spans="1:12">
      <c r="A44" s="370" t="s">
        <v>205</v>
      </c>
      <c r="B44" s="370"/>
      <c r="C44" s="370"/>
      <c r="D44" s="370"/>
      <c r="E44" s="370"/>
      <c r="F44" s="370"/>
      <c r="G44" s="370"/>
      <c r="H44" s="370"/>
      <c r="I44" s="370"/>
      <c r="J44" s="371"/>
      <c r="K44" s="215"/>
    </row>
    <row r="45" spans="1:12" ht="34.5" customHeight="1">
      <c r="A45" s="203" t="s">
        <v>206</v>
      </c>
      <c r="B45" s="204" t="s">
        <v>207</v>
      </c>
      <c r="C45" s="19" t="s">
        <v>174</v>
      </c>
      <c r="D45" s="16"/>
      <c r="E45" s="16"/>
      <c r="F45" s="16"/>
      <c r="G45" s="16"/>
      <c r="H45" s="212">
        <f>H46</f>
        <v>953</v>
      </c>
      <c r="I45" s="212">
        <f>I46</f>
        <v>953</v>
      </c>
      <c r="J45" s="212">
        <f>J46</f>
        <v>952.8</v>
      </c>
      <c r="K45" s="215"/>
    </row>
    <row r="46" spans="1:12" ht="119.25" customHeight="1">
      <c r="A46" s="215" t="s">
        <v>208</v>
      </c>
      <c r="B46" s="215" t="s">
        <v>209</v>
      </c>
      <c r="C46" s="19" t="s">
        <v>174</v>
      </c>
      <c r="D46" s="16"/>
      <c r="E46" s="16"/>
      <c r="F46" s="16"/>
      <c r="G46" s="16"/>
      <c r="H46" s="210">
        <v>953</v>
      </c>
      <c r="I46" s="210">
        <v>953</v>
      </c>
      <c r="J46" s="224">
        <v>952.8</v>
      </c>
      <c r="K46" s="234" t="s">
        <v>752</v>
      </c>
    </row>
    <row r="47" spans="1:12" ht="15" customHeight="1">
      <c r="A47" s="357" t="s">
        <v>210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9"/>
    </row>
    <row r="48" spans="1:12" ht="43.5" customHeight="1">
      <c r="A48" s="201" t="s">
        <v>211</v>
      </c>
      <c r="B48" s="202" t="s">
        <v>212</v>
      </c>
      <c r="C48" s="208" t="s">
        <v>174</v>
      </c>
      <c r="D48" s="16"/>
      <c r="E48" s="16"/>
      <c r="F48" s="16"/>
      <c r="G48" s="16"/>
      <c r="H48" s="212">
        <f>SUM(H49:H51)</f>
        <v>12745.3</v>
      </c>
      <c r="I48" s="212">
        <f>SUM(I49:I51)</f>
        <v>12745.300000000001</v>
      </c>
      <c r="J48" s="212">
        <f>SUM(J49:J51)</f>
        <v>12744.699999999999</v>
      </c>
      <c r="K48" s="215"/>
    </row>
    <row r="49" spans="1:11" ht="66.75" customHeight="1">
      <c r="A49" s="215" t="s">
        <v>213</v>
      </c>
      <c r="B49" s="215" t="s">
        <v>214</v>
      </c>
      <c r="C49" s="19" t="s">
        <v>174</v>
      </c>
      <c r="D49" s="16"/>
      <c r="E49" s="16"/>
      <c r="F49" s="16"/>
      <c r="G49" s="16"/>
      <c r="H49" s="210">
        <v>10774.9</v>
      </c>
      <c r="I49" s="210">
        <v>10817.7</v>
      </c>
      <c r="J49" s="224">
        <v>10817.8</v>
      </c>
      <c r="K49" s="271" t="s">
        <v>728</v>
      </c>
    </row>
    <row r="50" spans="1:11" ht="33.75" customHeight="1">
      <c r="A50" s="215" t="s">
        <v>215</v>
      </c>
      <c r="B50" s="215" t="s">
        <v>216</v>
      </c>
      <c r="C50" s="19" t="s">
        <v>174</v>
      </c>
      <c r="D50" s="16"/>
      <c r="E50" s="16"/>
      <c r="F50" s="16"/>
      <c r="G50" s="16"/>
      <c r="H50" s="210">
        <v>1970.4</v>
      </c>
      <c r="I50" s="210">
        <v>1927.6</v>
      </c>
      <c r="J50" s="224">
        <v>1926.9</v>
      </c>
      <c r="K50" s="215" t="s">
        <v>383</v>
      </c>
    </row>
    <row r="51" spans="1:11" ht="37.5" customHeight="1">
      <c r="A51" s="215" t="s">
        <v>217</v>
      </c>
      <c r="B51" s="215" t="s">
        <v>218</v>
      </c>
      <c r="C51" s="19" t="s">
        <v>174</v>
      </c>
      <c r="D51" s="16"/>
      <c r="E51" s="16"/>
      <c r="F51" s="16"/>
      <c r="G51" s="16"/>
      <c r="H51" s="210">
        <v>0</v>
      </c>
      <c r="I51" s="210">
        <v>0</v>
      </c>
      <c r="J51" s="224">
        <v>0</v>
      </c>
      <c r="K51" s="215"/>
    </row>
    <row r="52" spans="1:11" ht="21" customHeight="1">
      <c r="A52" s="404" t="s">
        <v>219</v>
      </c>
      <c r="B52" s="405" t="s">
        <v>71</v>
      </c>
      <c r="C52" s="203" t="s">
        <v>375</v>
      </c>
      <c r="D52" s="53"/>
      <c r="E52" s="53"/>
      <c r="F52" s="53"/>
      <c r="G52" s="53"/>
      <c r="H52" s="212">
        <f>H53+H54</f>
        <v>0</v>
      </c>
      <c r="I52" s="212">
        <f>I53+I54</f>
        <v>0</v>
      </c>
      <c r="J52" s="212">
        <f>J53+J54</f>
        <v>0</v>
      </c>
      <c r="K52" s="215"/>
    </row>
    <row r="53" spans="1:11" s="129" customFormat="1" ht="41.25" customHeight="1">
      <c r="A53" s="404"/>
      <c r="B53" s="405"/>
      <c r="C53" s="91" t="s">
        <v>374</v>
      </c>
      <c r="D53" s="53"/>
      <c r="E53" s="53"/>
      <c r="F53" s="53"/>
      <c r="G53" s="53"/>
      <c r="H53" s="212">
        <f>H55+H56+H60</f>
        <v>0</v>
      </c>
      <c r="I53" s="212">
        <f t="shared" ref="I53:J53" si="2">I55+I56+I60</f>
        <v>0</v>
      </c>
      <c r="J53" s="212">
        <f t="shared" si="2"/>
        <v>0</v>
      </c>
      <c r="K53" s="203"/>
    </row>
    <row r="54" spans="1:11" s="129" customFormat="1" ht="21" customHeight="1">
      <c r="A54" s="404"/>
      <c r="B54" s="405"/>
      <c r="C54" s="203" t="s">
        <v>220</v>
      </c>
      <c r="D54" s="53"/>
      <c r="E54" s="53"/>
      <c r="F54" s="53"/>
      <c r="G54" s="53"/>
      <c r="H54" s="212">
        <f>H57+H58+H59</f>
        <v>0</v>
      </c>
      <c r="I54" s="212">
        <f t="shared" ref="I54:J54" si="3">I57+I58+I59</f>
        <v>0</v>
      </c>
      <c r="J54" s="212">
        <f t="shared" si="3"/>
        <v>0</v>
      </c>
      <c r="K54" s="203"/>
    </row>
    <row r="55" spans="1:11" ht="47.25" customHeight="1">
      <c r="A55" s="215" t="s">
        <v>368</v>
      </c>
      <c r="B55" s="215" t="s">
        <v>372</v>
      </c>
      <c r="C55" s="90" t="s">
        <v>605</v>
      </c>
      <c r="D55" s="16"/>
      <c r="E55" s="16"/>
      <c r="F55" s="16"/>
      <c r="G55" s="16"/>
      <c r="H55" s="210">
        <v>0</v>
      </c>
      <c r="I55" s="210">
        <v>0</v>
      </c>
      <c r="J55" s="210">
        <v>0</v>
      </c>
      <c r="K55" s="226" t="s">
        <v>729</v>
      </c>
    </row>
    <row r="56" spans="1:11" ht="45" customHeight="1">
      <c r="A56" s="215" t="s">
        <v>369</v>
      </c>
      <c r="B56" s="215" t="s">
        <v>373</v>
      </c>
      <c r="C56" s="90" t="s">
        <v>605</v>
      </c>
      <c r="D56" s="16"/>
      <c r="E56" s="16"/>
      <c r="F56" s="16"/>
      <c r="G56" s="16"/>
      <c r="H56" s="210">
        <v>0</v>
      </c>
      <c r="I56" s="210">
        <v>0</v>
      </c>
      <c r="J56" s="210">
        <v>0</v>
      </c>
      <c r="K56" s="226" t="s">
        <v>730</v>
      </c>
    </row>
    <row r="57" spans="1:11" ht="39.75" customHeight="1">
      <c r="A57" s="215" t="s">
        <v>370</v>
      </c>
      <c r="B57" s="92" t="s">
        <v>367</v>
      </c>
      <c r="C57" s="215" t="s">
        <v>220</v>
      </c>
      <c r="D57" s="16"/>
      <c r="E57" s="16"/>
      <c r="F57" s="16"/>
      <c r="G57" s="16"/>
      <c r="H57" s="210">
        <v>0</v>
      </c>
      <c r="I57" s="210">
        <v>0</v>
      </c>
      <c r="J57" s="210">
        <v>0</v>
      </c>
      <c r="K57" s="215" t="s">
        <v>675</v>
      </c>
    </row>
    <row r="58" spans="1:11" ht="53.25" customHeight="1">
      <c r="A58" s="215" t="s">
        <v>371</v>
      </c>
      <c r="B58" s="92" t="s">
        <v>630</v>
      </c>
      <c r="C58" s="215" t="s">
        <v>220</v>
      </c>
      <c r="D58" s="16"/>
      <c r="E58" s="16"/>
      <c r="F58" s="16"/>
      <c r="G58" s="16"/>
      <c r="H58" s="210">
        <v>0</v>
      </c>
      <c r="I58" s="210">
        <v>0</v>
      </c>
      <c r="J58" s="210">
        <v>0</v>
      </c>
      <c r="K58" s="383" t="s">
        <v>802</v>
      </c>
    </row>
    <row r="59" spans="1:11" ht="45" customHeight="1">
      <c r="A59" s="215" t="s">
        <v>424</v>
      </c>
      <c r="B59" s="92" t="s">
        <v>631</v>
      </c>
      <c r="C59" s="215" t="s">
        <v>220</v>
      </c>
      <c r="D59" s="16"/>
      <c r="E59" s="16"/>
      <c r="F59" s="16"/>
      <c r="G59" s="16"/>
      <c r="H59" s="210">
        <v>0</v>
      </c>
      <c r="I59" s="210">
        <v>0</v>
      </c>
      <c r="J59" s="210">
        <v>0</v>
      </c>
      <c r="K59" s="385"/>
    </row>
    <row r="60" spans="1:11" ht="34.5" customHeight="1">
      <c r="A60" s="215" t="s">
        <v>425</v>
      </c>
      <c r="B60" s="92" t="s">
        <v>426</v>
      </c>
      <c r="C60" s="214" t="s">
        <v>605</v>
      </c>
      <c r="D60" s="16"/>
      <c r="E60" s="16"/>
      <c r="F60" s="16"/>
      <c r="G60" s="16"/>
      <c r="H60" s="210">
        <v>0</v>
      </c>
      <c r="I60" s="210">
        <v>0</v>
      </c>
      <c r="J60" s="210">
        <v>0</v>
      </c>
      <c r="K60" s="215"/>
    </row>
    <row r="61" spans="1:11" ht="107.25" customHeight="1">
      <c r="A61" s="211" t="s">
        <v>731</v>
      </c>
      <c r="B61" s="158" t="s">
        <v>379</v>
      </c>
      <c r="C61" s="203" t="s">
        <v>220</v>
      </c>
      <c r="D61" s="16"/>
      <c r="E61" s="16"/>
      <c r="F61" s="16"/>
      <c r="G61" s="16"/>
      <c r="H61" s="212">
        <f>H62</f>
        <v>0</v>
      </c>
      <c r="I61" s="212">
        <f>I62</f>
        <v>1836.6</v>
      </c>
      <c r="J61" s="212">
        <f>J62</f>
        <v>1836.6</v>
      </c>
      <c r="K61" s="215"/>
    </row>
    <row r="62" spans="1:11" ht="153.75" customHeight="1">
      <c r="A62" s="157" t="s">
        <v>732</v>
      </c>
      <c r="B62" s="159" t="s">
        <v>381</v>
      </c>
      <c r="C62" s="215" t="s">
        <v>220</v>
      </c>
      <c r="D62" s="16"/>
      <c r="E62" s="16"/>
      <c r="F62" s="16"/>
      <c r="G62" s="16"/>
      <c r="H62" s="210">
        <v>0</v>
      </c>
      <c r="I62" s="210">
        <v>1836.6</v>
      </c>
      <c r="J62" s="210">
        <v>1836.6</v>
      </c>
      <c r="K62" s="325" t="s">
        <v>784</v>
      </c>
    </row>
    <row r="63" spans="1:11" s="18" customFormat="1" ht="35.25" customHeight="1">
      <c r="A63" s="211" t="s">
        <v>651</v>
      </c>
      <c r="B63" s="158" t="s">
        <v>652</v>
      </c>
      <c r="C63" s="215" t="s">
        <v>220</v>
      </c>
      <c r="D63" s="16"/>
      <c r="E63" s="16"/>
      <c r="F63" s="16"/>
      <c r="G63" s="16"/>
      <c r="H63" s="212">
        <f>SUM(H64:H65)</f>
        <v>120</v>
      </c>
      <c r="I63" s="212">
        <f t="shared" ref="I63:J63" si="4">SUM(I64:I65)</f>
        <v>60</v>
      </c>
      <c r="J63" s="212">
        <f t="shared" si="4"/>
        <v>60</v>
      </c>
      <c r="K63" s="215"/>
    </row>
    <row r="64" spans="1:11" s="18" customFormat="1" ht="123.75" customHeight="1">
      <c r="A64" s="157" t="s">
        <v>653</v>
      </c>
      <c r="B64" s="159" t="s">
        <v>655</v>
      </c>
      <c r="C64" s="215" t="s">
        <v>220</v>
      </c>
      <c r="D64" s="16"/>
      <c r="E64" s="16"/>
      <c r="F64" s="16"/>
      <c r="G64" s="16"/>
      <c r="H64" s="210">
        <v>60</v>
      </c>
      <c r="I64" s="210">
        <v>0</v>
      </c>
      <c r="J64" s="210">
        <v>0</v>
      </c>
      <c r="K64" s="215" t="s">
        <v>687</v>
      </c>
    </row>
    <row r="65" spans="1:11" s="18" customFormat="1" ht="114" customHeight="1">
      <c r="A65" s="157" t="s">
        <v>654</v>
      </c>
      <c r="B65" s="159" t="s">
        <v>656</v>
      </c>
      <c r="C65" s="215" t="s">
        <v>220</v>
      </c>
      <c r="D65" s="16"/>
      <c r="E65" s="16"/>
      <c r="F65" s="16"/>
      <c r="G65" s="16"/>
      <c r="H65" s="210">
        <v>60</v>
      </c>
      <c r="I65" s="210">
        <v>60</v>
      </c>
      <c r="J65" s="210">
        <v>60</v>
      </c>
      <c r="K65" s="215" t="s">
        <v>733</v>
      </c>
    </row>
    <row r="66" spans="1:11" ht="48.75" customHeight="1">
      <c r="A66" s="351" t="s">
        <v>17</v>
      </c>
      <c r="B66" s="354" t="s">
        <v>221</v>
      </c>
      <c r="C66" s="22" t="s">
        <v>431</v>
      </c>
      <c r="D66" s="16"/>
      <c r="E66" s="16"/>
      <c r="F66" s="16"/>
      <c r="G66" s="16"/>
      <c r="H66" s="212">
        <f>SUM(H67:H72)</f>
        <v>11562</v>
      </c>
      <c r="I66" s="212">
        <f>SUM(I67:I72)</f>
        <v>11561.999999999998</v>
      </c>
      <c r="J66" s="212">
        <f>SUM(J67:J72)</f>
        <v>11561.999999999998</v>
      </c>
      <c r="K66" s="215"/>
    </row>
    <row r="67" spans="1:11" ht="41.25" customHeight="1">
      <c r="A67" s="352"/>
      <c r="B67" s="355"/>
      <c r="C67" s="20" t="s">
        <v>222</v>
      </c>
      <c r="D67" s="16"/>
      <c r="E67" s="16"/>
      <c r="F67" s="16"/>
      <c r="G67" s="16"/>
      <c r="H67" s="210">
        <f>H74+H81+H85</f>
        <v>11562</v>
      </c>
      <c r="I67" s="210">
        <f>I74+I81+I85</f>
        <v>11561.999999999998</v>
      </c>
      <c r="J67" s="210">
        <f>J74+J81+J85</f>
        <v>11561.999999999998</v>
      </c>
      <c r="K67" s="215"/>
    </row>
    <row r="68" spans="1:11" ht="32.25" customHeight="1">
      <c r="A68" s="352"/>
      <c r="B68" s="355"/>
      <c r="C68" s="20" t="s">
        <v>427</v>
      </c>
      <c r="D68" s="16"/>
      <c r="E68" s="16"/>
      <c r="F68" s="16"/>
      <c r="G68" s="16"/>
      <c r="H68" s="210">
        <v>0</v>
      </c>
      <c r="I68" s="210">
        <v>0</v>
      </c>
      <c r="J68" s="210">
        <v>0</v>
      </c>
      <c r="K68" s="215"/>
    </row>
    <row r="69" spans="1:11" ht="31.5" customHeight="1">
      <c r="A69" s="352"/>
      <c r="B69" s="355"/>
      <c r="C69" s="20" t="s">
        <v>428</v>
      </c>
      <c r="D69" s="16"/>
      <c r="E69" s="16"/>
      <c r="F69" s="16"/>
      <c r="G69" s="16"/>
      <c r="H69" s="210">
        <v>0</v>
      </c>
      <c r="I69" s="210">
        <v>0</v>
      </c>
      <c r="J69" s="210">
        <v>0</v>
      </c>
      <c r="K69" s="215"/>
    </row>
    <row r="70" spans="1:11" ht="31.5" customHeight="1">
      <c r="A70" s="352"/>
      <c r="B70" s="355"/>
      <c r="C70" s="20" t="s">
        <v>429</v>
      </c>
      <c r="D70" s="16"/>
      <c r="E70" s="16"/>
      <c r="F70" s="16"/>
      <c r="G70" s="16"/>
      <c r="H70" s="210">
        <v>0</v>
      </c>
      <c r="I70" s="210">
        <v>0</v>
      </c>
      <c r="J70" s="210">
        <v>0</v>
      </c>
      <c r="K70" s="215"/>
    </row>
    <row r="71" spans="1:11" ht="27.75" customHeight="1">
      <c r="A71" s="352"/>
      <c r="B71" s="355"/>
      <c r="C71" s="23" t="s">
        <v>223</v>
      </c>
      <c r="D71" s="65"/>
      <c r="E71" s="65"/>
      <c r="F71" s="65"/>
      <c r="G71" s="65"/>
      <c r="H71" s="210">
        <v>0</v>
      </c>
      <c r="I71" s="210">
        <v>0</v>
      </c>
      <c r="J71" s="210">
        <v>0</v>
      </c>
      <c r="K71" s="215"/>
    </row>
    <row r="72" spans="1:11" ht="58.5" customHeight="1">
      <c r="A72" s="353"/>
      <c r="B72" s="356"/>
      <c r="C72" s="215" t="s">
        <v>430</v>
      </c>
      <c r="D72" s="16"/>
      <c r="E72" s="16"/>
      <c r="F72" s="16"/>
      <c r="G72" s="16"/>
      <c r="H72" s="210">
        <v>0</v>
      </c>
      <c r="I72" s="210">
        <v>0</v>
      </c>
      <c r="J72" s="210">
        <v>0</v>
      </c>
      <c r="K72" s="215"/>
    </row>
    <row r="73" spans="1:11" ht="21.75" customHeight="1">
      <c r="A73" s="365" t="s">
        <v>388</v>
      </c>
      <c r="B73" s="366"/>
      <c r="C73" s="366"/>
      <c r="D73" s="366"/>
      <c r="E73" s="366"/>
      <c r="F73" s="366"/>
      <c r="G73" s="366"/>
      <c r="H73" s="366"/>
      <c r="I73" s="366"/>
      <c r="J73" s="366"/>
      <c r="K73" s="367"/>
    </row>
    <row r="74" spans="1:11" ht="67.5" customHeight="1">
      <c r="A74" s="62" t="s">
        <v>225</v>
      </c>
      <c r="B74" s="10" t="s">
        <v>226</v>
      </c>
      <c r="C74" s="19" t="s">
        <v>174</v>
      </c>
      <c r="D74" s="16"/>
      <c r="E74" s="16"/>
      <c r="F74" s="16"/>
      <c r="G74" s="16"/>
      <c r="H74" s="212">
        <f>SUM(H75:H80)</f>
        <v>0</v>
      </c>
      <c r="I74" s="212">
        <f>SUM(I75:I80)</f>
        <v>0</v>
      </c>
      <c r="J74" s="212">
        <f>SUM(J75:J80)</f>
        <v>0</v>
      </c>
      <c r="K74" s="215"/>
    </row>
    <row r="75" spans="1:11" ht="54" customHeight="1">
      <c r="A75" s="63" t="s">
        <v>227</v>
      </c>
      <c r="B75" s="11" t="s">
        <v>228</v>
      </c>
      <c r="C75" s="19" t="s">
        <v>174</v>
      </c>
      <c r="D75" s="16"/>
      <c r="E75" s="16"/>
      <c r="F75" s="16"/>
      <c r="G75" s="16"/>
      <c r="H75" s="210">
        <v>0</v>
      </c>
      <c r="I75" s="210">
        <v>0</v>
      </c>
      <c r="J75" s="224">
        <v>0</v>
      </c>
      <c r="K75" s="215"/>
    </row>
    <row r="76" spans="1:11" ht="81" customHeight="1">
      <c r="A76" s="63" t="s">
        <v>229</v>
      </c>
      <c r="B76" s="11" t="s">
        <v>230</v>
      </c>
      <c r="C76" s="214" t="s">
        <v>432</v>
      </c>
      <c r="D76" s="16"/>
      <c r="E76" s="16"/>
      <c r="F76" s="16"/>
      <c r="G76" s="16"/>
      <c r="H76" s="210">
        <v>0</v>
      </c>
      <c r="I76" s="210">
        <v>0</v>
      </c>
      <c r="J76" s="224">
        <v>0</v>
      </c>
      <c r="K76" s="215"/>
    </row>
    <row r="77" spans="1:11" ht="103.5" customHeight="1">
      <c r="A77" s="11" t="s">
        <v>231</v>
      </c>
      <c r="B77" s="11" t="s">
        <v>232</v>
      </c>
      <c r="C77" s="214" t="s">
        <v>433</v>
      </c>
      <c r="D77" s="16"/>
      <c r="E77" s="16"/>
      <c r="F77" s="16"/>
      <c r="G77" s="16"/>
      <c r="H77" s="210">
        <v>0</v>
      </c>
      <c r="I77" s="210">
        <v>0</v>
      </c>
      <c r="J77" s="224">
        <v>0</v>
      </c>
      <c r="K77" s="215"/>
    </row>
    <row r="78" spans="1:11" ht="128.25" customHeight="1">
      <c r="A78" s="64" t="s">
        <v>233</v>
      </c>
      <c r="B78" s="12" t="s">
        <v>234</v>
      </c>
      <c r="C78" s="19" t="s">
        <v>174</v>
      </c>
      <c r="D78" s="16"/>
      <c r="E78" s="16"/>
      <c r="F78" s="16"/>
      <c r="G78" s="16"/>
      <c r="H78" s="210">
        <v>0</v>
      </c>
      <c r="I78" s="210">
        <v>0</v>
      </c>
      <c r="J78" s="224">
        <v>0</v>
      </c>
      <c r="K78" s="236"/>
    </row>
    <row r="79" spans="1:11" ht="78.75" customHeight="1">
      <c r="A79" s="64" t="s">
        <v>235</v>
      </c>
      <c r="B79" s="12" t="s">
        <v>236</v>
      </c>
      <c r="C79" s="19" t="s">
        <v>174</v>
      </c>
      <c r="D79" s="16"/>
      <c r="E79" s="16"/>
      <c r="F79" s="16"/>
      <c r="G79" s="16"/>
      <c r="H79" s="210">
        <v>0</v>
      </c>
      <c r="I79" s="210">
        <v>0</v>
      </c>
      <c r="J79" s="224">
        <v>0</v>
      </c>
      <c r="K79" s="236"/>
    </row>
    <row r="80" spans="1:11" ht="119.25" customHeight="1">
      <c r="A80" s="64" t="s">
        <v>237</v>
      </c>
      <c r="B80" s="12" t="s">
        <v>238</v>
      </c>
      <c r="C80" s="19" t="s">
        <v>174</v>
      </c>
      <c r="D80" s="16"/>
      <c r="E80" s="16"/>
      <c r="F80" s="16"/>
      <c r="G80" s="16"/>
      <c r="H80" s="210">
        <v>0</v>
      </c>
      <c r="I80" s="210">
        <v>0</v>
      </c>
      <c r="J80" s="224">
        <v>0</v>
      </c>
      <c r="K80" s="236"/>
    </row>
    <row r="81" spans="1:11" s="129" customFormat="1" ht="35.25" customHeight="1">
      <c r="A81" s="62" t="s">
        <v>390</v>
      </c>
      <c r="B81" s="10" t="s">
        <v>391</v>
      </c>
      <c r="C81" s="19" t="s">
        <v>174</v>
      </c>
      <c r="D81" s="53"/>
      <c r="E81" s="53"/>
      <c r="F81" s="53"/>
      <c r="G81" s="53"/>
      <c r="H81" s="212">
        <f>SUM(H82:H84)</f>
        <v>9695.6</v>
      </c>
      <c r="I81" s="212">
        <f>SUM(I82:I84)</f>
        <v>9695.5999999999985</v>
      </c>
      <c r="J81" s="212">
        <f>SUM(J82:J84)</f>
        <v>9695.5999999999985</v>
      </c>
      <c r="K81" s="203"/>
    </row>
    <row r="82" spans="1:11" ht="169.5" customHeight="1">
      <c r="A82" s="63" t="s">
        <v>392</v>
      </c>
      <c r="B82" s="12" t="s">
        <v>393</v>
      </c>
      <c r="C82" s="19" t="s">
        <v>174</v>
      </c>
      <c r="D82" s="16"/>
      <c r="E82" s="16"/>
      <c r="F82" s="16"/>
      <c r="G82" s="16"/>
      <c r="H82" s="69">
        <v>5337.6</v>
      </c>
      <c r="I82" s="69">
        <v>4915.3999999999996</v>
      </c>
      <c r="J82" s="69">
        <v>4915.3999999999996</v>
      </c>
      <c r="K82" s="215" t="s">
        <v>734</v>
      </c>
    </row>
    <row r="83" spans="1:11" ht="71.25" customHeight="1">
      <c r="A83" s="63" t="s">
        <v>394</v>
      </c>
      <c r="B83" s="12" t="s">
        <v>395</v>
      </c>
      <c r="C83" s="19" t="s">
        <v>174</v>
      </c>
      <c r="D83" s="16"/>
      <c r="E83" s="16"/>
      <c r="F83" s="16"/>
      <c r="G83" s="16"/>
      <c r="H83" s="69">
        <v>4358</v>
      </c>
      <c r="I83" s="69">
        <v>4780.2</v>
      </c>
      <c r="J83" s="69">
        <v>4780.2</v>
      </c>
      <c r="K83" s="215" t="s">
        <v>735</v>
      </c>
    </row>
    <row r="84" spans="1:11" ht="178.5" customHeight="1">
      <c r="A84" s="63" t="s">
        <v>402</v>
      </c>
      <c r="B84" s="93" t="s">
        <v>403</v>
      </c>
      <c r="C84" s="19" t="s">
        <v>174</v>
      </c>
      <c r="D84" s="16"/>
      <c r="E84" s="16"/>
      <c r="F84" s="16"/>
      <c r="G84" s="16"/>
      <c r="H84" s="69">
        <v>0</v>
      </c>
      <c r="I84" s="69">
        <v>0</v>
      </c>
      <c r="J84" s="227">
        <v>0</v>
      </c>
      <c r="K84" s="215" t="s">
        <v>736</v>
      </c>
    </row>
    <row r="85" spans="1:11" s="129" customFormat="1" ht="69" customHeight="1">
      <c r="A85" s="62" t="s">
        <v>396</v>
      </c>
      <c r="B85" s="10" t="s">
        <v>397</v>
      </c>
      <c r="C85" s="19" t="s">
        <v>174</v>
      </c>
      <c r="D85" s="53"/>
      <c r="E85" s="53"/>
      <c r="F85" s="53"/>
      <c r="G85" s="53"/>
      <c r="H85" s="212">
        <f>SUM(H86:H87)</f>
        <v>1866.4</v>
      </c>
      <c r="I85" s="212">
        <f>SUM(I86:I87)</f>
        <v>1866.4</v>
      </c>
      <c r="J85" s="212">
        <f>SUM(J86:J87)</f>
        <v>1866.4</v>
      </c>
      <c r="K85" s="203"/>
    </row>
    <row r="86" spans="1:11" ht="69.75" customHeight="1">
      <c r="A86" s="63" t="s">
        <v>398</v>
      </c>
      <c r="B86" s="94" t="s">
        <v>399</v>
      </c>
      <c r="C86" s="19" t="s">
        <v>174</v>
      </c>
      <c r="D86" s="16"/>
      <c r="E86" s="16"/>
      <c r="F86" s="16"/>
      <c r="G86" s="16"/>
      <c r="H86" s="69">
        <v>1345.5</v>
      </c>
      <c r="I86" s="69">
        <v>1410.3</v>
      </c>
      <c r="J86" s="69">
        <v>1410.3</v>
      </c>
      <c r="K86" s="215" t="s">
        <v>737</v>
      </c>
    </row>
    <row r="87" spans="1:11" ht="61.5" customHeight="1">
      <c r="A87" s="63" t="s">
        <v>401</v>
      </c>
      <c r="B87" s="12" t="s">
        <v>400</v>
      </c>
      <c r="C87" s="19" t="s">
        <v>174</v>
      </c>
      <c r="D87" s="16"/>
      <c r="E87" s="16"/>
      <c r="F87" s="16"/>
      <c r="G87" s="16"/>
      <c r="H87" s="210">
        <v>520.9</v>
      </c>
      <c r="I87" s="210">
        <v>456.1</v>
      </c>
      <c r="J87" s="210">
        <v>456.1</v>
      </c>
      <c r="K87" s="215" t="s">
        <v>738</v>
      </c>
    </row>
    <row r="88" spans="1:11" s="129" customFormat="1" ht="20.25" customHeight="1">
      <c r="A88" s="363" t="s">
        <v>72</v>
      </c>
      <c r="B88" s="363" t="s">
        <v>239</v>
      </c>
      <c r="C88" s="201" t="s">
        <v>171</v>
      </c>
      <c r="D88" s="206"/>
      <c r="E88" s="206" t="s">
        <v>162</v>
      </c>
      <c r="F88" s="206" t="s">
        <v>162</v>
      </c>
      <c r="G88" s="206" t="s">
        <v>162</v>
      </c>
      <c r="H88" s="213">
        <f>SUM(H89:H94)</f>
        <v>7629.9000000000005</v>
      </c>
      <c r="I88" s="213">
        <f>SUM(I89:I94)</f>
        <v>8408</v>
      </c>
      <c r="J88" s="213">
        <f>SUM(J89:J94)</f>
        <v>8404.9</v>
      </c>
      <c r="K88" s="203"/>
    </row>
    <row r="89" spans="1:11" s="129" customFormat="1" ht="54.75" customHeight="1">
      <c r="A89" s="363"/>
      <c r="B89" s="363"/>
      <c r="C89" s="201" t="s">
        <v>240</v>
      </c>
      <c r="D89" s="206"/>
      <c r="E89" s="206" t="s">
        <v>162</v>
      </c>
      <c r="F89" s="206" t="s">
        <v>162</v>
      </c>
      <c r="G89" s="206" t="s">
        <v>162</v>
      </c>
      <c r="H89" s="213">
        <f>H96+H108+H116</f>
        <v>7549.9000000000005</v>
      </c>
      <c r="I89" s="213">
        <f>I96+I108+I116</f>
        <v>8328</v>
      </c>
      <c r="J89" s="213">
        <f>J96+J108+J116</f>
        <v>8325</v>
      </c>
      <c r="K89" s="203"/>
    </row>
    <row r="90" spans="1:11" ht="18.75" customHeight="1">
      <c r="A90" s="363"/>
      <c r="B90" s="363"/>
      <c r="C90" s="209" t="s">
        <v>434</v>
      </c>
      <c r="D90" s="16"/>
      <c r="E90" s="19" t="s">
        <v>162</v>
      </c>
      <c r="F90" s="19" t="s">
        <v>162</v>
      </c>
      <c r="G90" s="19" t="s">
        <v>162</v>
      </c>
      <c r="H90" s="210">
        <f>H109</f>
        <v>80</v>
      </c>
      <c r="I90" s="210">
        <f>I109</f>
        <v>80</v>
      </c>
      <c r="J90" s="210">
        <f>J109</f>
        <v>79.900000000000006</v>
      </c>
      <c r="K90" s="215"/>
    </row>
    <row r="91" spans="1:11" ht="19.5" customHeight="1">
      <c r="A91" s="363"/>
      <c r="B91" s="363"/>
      <c r="C91" s="209" t="s">
        <v>437</v>
      </c>
      <c r="D91" s="215"/>
      <c r="E91" s="215" t="s">
        <v>164</v>
      </c>
      <c r="F91" s="215" t="s">
        <v>165</v>
      </c>
      <c r="G91" s="215" t="s">
        <v>164</v>
      </c>
      <c r="H91" s="210">
        <v>0</v>
      </c>
      <c r="I91" s="210">
        <v>0</v>
      </c>
      <c r="J91" s="210">
        <v>0</v>
      </c>
      <c r="K91" s="215"/>
    </row>
    <row r="92" spans="1:11" ht="17.25" customHeight="1">
      <c r="A92" s="363"/>
      <c r="B92" s="363"/>
      <c r="C92" s="209" t="s">
        <v>435</v>
      </c>
      <c r="D92" s="215"/>
      <c r="E92" s="215" t="s">
        <v>164</v>
      </c>
      <c r="F92" s="215" t="s">
        <v>165</v>
      </c>
      <c r="G92" s="215" t="s">
        <v>164</v>
      </c>
      <c r="H92" s="210">
        <v>0</v>
      </c>
      <c r="I92" s="210">
        <v>0</v>
      </c>
      <c r="J92" s="210">
        <v>0</v>
      </c>
      <c r="K92" s="215"/>
    </row>
    <row r="93" spans="1:11" ht="20.25" customHeight="1">
      <c r="A93" s="363"/>
      <c r="B93" s="363"/>
      <c r="C93" s="209" t="s">
        <v>436</v>
      </c>
      <c r="D93" s="215"/>
      <c r="E93" s="215"/>
      <c r="F93" s="215"/>
      <c r="G93" s="215"/>
      <c r="H93" s="210">
        <v>0</v>
      </c>
      <c r="I93" s="210">
        <v>0</v>
      </c>
      <c r="J93" s="210">
        <v>0</v>
      </c>
      <c r="K93" s="215"/>
    </row>
    <row r="94" spans="1:11" ht="72" customHeight="1">
      <c r="A94" s="363"/>
      <c r="B94" s="363"/>
      <c r="C94" s="209" t="s">
        <v>438</v>
      </c>
      <c r="D94" s="215"/>
      <c r="E94" s="215" t="s">
        <v>164</v>
      </c>
      <c r="F94" s="215" t="s">
        <v>165</v>
      </c>
      <c r="G94" s="215" t="s">
        <v>164</v>
      </c>
      <c r="H94" s="210">
        <v>0</v>
      </c>
      <c r="I94" s="210">
        <v>0</v>
      </c>
      <c r="J94" s="210">
        <v>0</v>
      </c>
      <c r="K94" s="215"/>
    </row>
    <row r="95" spans="1:11" ht="38.25" customHeight="1">
      <c r="A95" s="364" t="s">
        <v>241</v>
      </c>
      <c r="B95" s="364"/>
      <c r="C95" s="364"/>
      <c r="D95" s="364"/>
      <c r="E95" s="364"/>
      <c r="F95" s="364"/>
      <c r="G95" s="364"/>
      <c r="H95" s="364"/>
      <c r="I95" s="364"/>
      <c r="J95" s="357"/>
      <c r="K95" s="215"/>
    </row>
    <row r="96" spans="1:11" ht="69" customHeight="1">
      <c r="A96" s="203" t="s">
        <v>242</v>
      </c>
      <c r="B96" s="202" t="s">
        <v>243</v>
      </c>
      <c r="C96" s="208" t="s">
        <v>174</v>
      </c>
      <c r="D96" s="16"/>
      <c r="E96" s="16"/>
      <c r="F96" s="16"/>
      <c r="G96" s="16"/>
      <c r="H96" s="213">
        <f>SUM(H97:H105)</f>
        <v>6985.6</v>
      </c>
      <c r="I96" s="213">
        <f>SUM(I97:I105)</f>
        <v>7763.7</v>
      </c>
      <c r="J96" s="213">
        <f>SUM(J97:J105)</f>
        <v>7760.7</v>
      </c>
      <c r="K96" s="215"/>
    </row>
    <row r="97" spans="1:12" ht="102" customHeight="1">
      <c r="A97" s="215" t="s">
        <v>244</v>
      </c>
      <c r="B97" s="209" t="s">
        <v>245</v>
      </c>
      <c r="C97" s="208" t="s">
        <v>174</v>
      </c>
      <c r="D97" s="16"/>
      <c r="E97" s="16"/>
      <c r="F97" s="16"/>
      <c r="G97" s="16"/>
      <c r="H97" s="210">
        <v>356.1</v>
      </c>
      <c r="I97" s="210">
        <v>392</v>
      </c>
      <c r="J97" s="224">
        <v>391.9</v>
      </c>
      <c r="K97" s="247" t="s">
        <v>739</v>
      </c>
      <c r="L97" s="100"/>
    </row>
    <row r="98" spans="1:12" ht="108" customHeight="1">
      <c r="A98" s="209" t="s">
        <v>246</v>
      </c>
      <c r="B98" s="209" t="s">
        <v>247</v>
      </c>
      <c r="C98" s="208" t="s">
        <v>174</v>
      </c>
      <c r="D98" s="16"/>
      <c r="E98" s="16"/>
      <c r="F98" s="16"/>
      <c r="G98" s="16"/>
      <c r="H98" s="210">
        <v>171.4</v>
      </c>
      <c r="I98" s="210">
        <v>135.5</v>
      </c>
      <c r="J98" s="224">
        <v>132.6</v>
      </c>
      <c r="K98" s="215" t="s">
        <v>740</v>
      </c>
      <c r="L98" s="100"/>
    </row>
    <row r="99" spans="1:12" ht="80.25" customHeight="1">
      <c r="A99" s="215" t="s">
        <v>248</v>
      </c>
      <c r="B99" s="209" t="s">
        <v>249</v>
      </c>
      <c r="C99" s="208" t="s">
        <v>174</v>
      </c>
      <c r="D99" s="16"/>
      <c r="E99" s="16"/>
      <c r="F99" s="16"/>
      <c r="G99" s="16"/>
      <c r="H99" s="210">
        <v>0</v>
      </c>
      <c r="I99" s="210">
        <v>0</v>
      </c>
      <c r="J99" s="224">
        <v>0</v>
      </c>
      <c r="K99" s="215"/>
      <c r="L99" s="100"/>
    </row>
    <row r="100" spans="1:12" ht="62.25" customHeight="1">
      <c r="A100" s="215" t="s">
        <v>250</v>
      </c>
      <c r="B100" s="209" t="s">
        <v>251</v>
      </c>
      <c r="C100" s="208" t="s">
        <v>174</v>
      </c>
      <c r="D100" s="16"/>
      <c r="E100" s="16"/>
      <c r="F100" s="16"/>
      <c r="G100" s="16"/>
      <c r="H100" s="210">
        <v>59</v>
      </c>
      <c r="I100" s="210">
        <v>59</v>
      </c>
      <c r="J100" s="224">
        <v>59</v>
      </c>
      <c r="K100" s="215" t="s">
        <v>741</v>
      </c>
      <c r="L100" s="100"/>
    </row>
    <row r="101" spans="1:12" ht="65.25" customHeight="1">
      <c r="A101" s="215" t="s">
        <v>252</v>
      </c>
      <c r="B101" s="209" t="s">
        <v>253</v>
      </c>
      <c r="C101" s="208" t="s">
        <v>174</v>
      </c>
      <c r="D101" s="16"/>
      <c r="E101" s="16"/>
      <c r="F101" s="16"/>
      <c r="G101" s="16"/>
      <c r="H101" s="210">
        <v>51.8</v>
      </c>
      <c r="I101" s="210">
        <v>51.8</v>
      </c>
      <c r="J101" s="224">
        <v>51.8</v>
      </c>
      <c r="K101" s="215" t="s">
        <v>742</v>
      </c>
      <c r="L101" s="100"/>
    </row>
    <row r="102" spans="1:12" ht="69" customHeight="1">
      <c r="A102" s="215" t="s">
        <v>254</v>
      </c>
      <c r="B102" s="209" t="s">
        <v>255</v>
      </c>
      <c r="C102" s="208" t="s">
        <v>174</v>
      </c>
      <c r="D102" s="16"/>
      <c r="E102" s="16"/>
      <c r="F102" s="16"/>
      <c r="G102" s="16"/>
      <c r="H102" s="210">
        <v>0</v>
      </c>
      <c r="I102" s="210">
        <v>0</v>
      </c>
      <c r="J102" s="224">
        <v>0</v>
      </c>
      <c r="K102" s="215" t="s">
        <v>743</v>
      </c>
      <c r="L102" s="100"/>
    </row>
    <row r="103" spans="1:12" ht="99.75" customHeight="1">
      <c r="A103" s="215" t="s">
        <v>256</v>
      </c>
      <c r="B103" s="209" t="s">
        <v>678</v>
      </c>
      <c r="C103" s="208" t="s">
        <v>174</v>
      </c>
      <c r="D103" s="16"/>
      <c r="E103" s="16"/>
      <c r="F103" s="16"/>
      <c r="G103" s="16"/>
      <c r="H103" s="210">
        <v>291</v>
      </c>
      <c r="I103" s="210">
        <v>291</v>
      </c>
      <c r="J103" s="224">
        <v>291</v>
      </c>
      <c r="K103" s="215" t="s">
        <v>744</v>
      </c>
      <c r="L103" s="100"/>
    </row>
    <row r="104" spans="1:12" ht="34.5" customHeight="1">
      <c r="A104" s="215" t="s">
        <v>257</v>
      </c>
      <c r="B104" s="209" t="s">
        <v>258</v>
      </c>
      <c r="C104" s="208" t="s">
        <v>174</v>
      </c>
      <c r="D104" s="16"/>
      <c r="E104" s="16"/>
      <c r="F104" s="16"/>
      <c r="G104" s="16"/>
      <c r="H104" s="210">
        <v>5981.3</v>
      </c>
      <c r="I104" s="210">
        <v>6759.4</v>
      </c>
      <c r="J104" s="224">
        <v>6759.4</v>
      </c>
      <c r="K104" s="215" t="s">
        <v>407</v>
      </c>
      <c r="L104" s="100"/>
    </row>
    <row r="105" spans="1:12" ht="55.5" customHeight="1">
      <c r="A105" s="215" t="s">
        <v>259</v>
      </c>
      <c r="B105" s="209" t="s">
        <v>260</v>
      </c>
      <c r="C105" s="208" t="s">
        <v>174</v>
      </c>
      <c r="D105" s="16"/>
      <c r="E105" s="16"/>
      <c r="F105" s="16"/>
      <c r="G105" s="16"/>
      <c r="H105" s="210">
        <v>75</v>
      </c>
      <c r="I105" s="210">
        <v>75</v>
      </c>
      <c r="J105" s="224">
        <v>75</v>
      </c>
      <c r="K105" s="261" t="s">
        <v>774</v>
      </c>
      <c r="L105" s="100"/>
    </row>
    <row r="106" spans="1:12" ht="35.25" customHeight="1">
      <c r="A106" s="364" t="s">
        <v>261</v>
      </c>
      <c r="B106" s="364"/>
      <c r="C106" s="364"/>
      <c r="D106" s="364"/>
      <c r="E106" s="364"/>
      <c r="F106" s="364"/>
      <c r="G106" s="364"/>
      <c r="H106" s="364"/>
      <c r="I106" s="364"/>
      <c r="J106" s="357"/>
      <c r="K106" s="215"/>
      <c r="L106" s="100"/>
    </row>
    <row r="107" spans="1:12" ht="20.25" customHeight="1">
      <c r="A107" s="374" t="s">
        <v>262</v>
      </c>
      <c r="B107" s="364" t="s">
        <v>263</v>
      </c>
      <c r="C107" s="201" t="s">
        <v>171</v>
      </c>
      <c r="D107" s="16"/>
      <c r="E107" s="16"/>
      <c r="F107" s="16"/>
      <c r="G107" s="16"/>
      <c r="H107" s="213">
        <f>H108+H109</f>
        <v>539.29999999999995</v>
      </c>
      <c r="I107" s="213">
        <f>I108+I109</f>
        <v>539.29999999999995</v>
      </c>
      <c r="J107" s="213">
        <f>J108+J109</f>
        <v>539.20000000000005</v>
      </c>
      <c r="K107" s="215"/>
      <c r="L107" s="100"/>
    </row>
    <row r="108" spans="1:12" ht="26.25" customHeight="1">
      <c r="A108" s="375"/>
      <c r="B108" s="364"/>
      <c r="C108" s="208" t="s">
        <v>174</v>
      </c>
      <c r="D108" s="16"/>
      <c r="E108" s="16"/>
      <c r="F108" s="16"/>
      <c r="G108" s="16"/>
      <c r="H108" s="213">
        <f>H112+H113+H114</f>
        <v>459.29999999999995</v>
      </c>
      <c r="I108" s="213">
        <f>I112+I113+I114</f>
        <v>459.3</v>
      </c>
      <c r="J108" s="213">
        <f>J112+J113+J114</f>
        <v>459.3</v>
      </c>
      <c r="K108" s="215"/>
      <c r="L108" s="100"/>
    </row>
    <row r="109" spans="1:12" ht="35.25" customHeight="1">
      <c r="A109" s="376"/>
      <c r="B109" s="364"/>
      <c r="C109" s="95" t="s">
        <v>389</v>
      </c>
      <c r="D109" s="16"/>
      <c r="E109" s="16"/>
      <c r="F109" s="16"/>
      <c r="G109" s="16"/>
      <c r="H109" s="213">
        <f>H110+H111</f>
        <v>80</v>
      </c>
      <c r="I109" s="213">
        <f>I110+I111</f>
        <v>80</v>
      </c>
      <c r="J109" s="213">
        <f>J110+J111</f>
        <v>79.900000000000006</v>
      </c>
      <c r="K109" s="215"/>
      <c r="L109" s="100"/>
    </row>
    <row r="110" spans="1:12" ht="47.25" customHeight="1">
      <c r="A110" s="215" t="s">
        <v>264</v>
      </c>
      <c r="B110" s="209" t="s">
        <v>265</v>
      </c>
      <c r="C110" s="95" t="s">
        <v>389</v>
      </c>
      <c r="D110" s="16"/>
      <c r="E110" s="16"/>
      <c r="F110" s="16"/>
      <c r="G110" s="16"/>
      <c r="H110" s="210">
        <v>40</v>
      </c>
      <c r="I110" s="210">
        <v>40</v>
      </c>
      <c r="J110" s="224">
        <v>40</v>
      </c>
      <c r="K110" s="215" t="s">
        <v>745</v>
      </c>
    </row>
    <row r="111" spans="1:12" ht="81.75" customHeight="1">
      <c r="A111" s="215" t="s">
        <v>266</v>
      </c>
      <c r="B111" s="209" t="s">
        <v>267</v>
      </c>
      <c r="C111" s="95" t="s">
        <v>389</v>
      </c>
      <c r="D111" s="16"/>
      <c r="E111" s="16"/>
      <c r="F111" s="16"/>
      <c r="G111" s="16"/>
      <c r="H111" s="210">
        <v>40</v>
      </c>
      <c r="I111" s="210">
        <v>40</v>
      </c>
      <c r="J111" s="224">
        <v>39.9</v>
      </c>
      <c r="K111" s="215" t="s">
        <v>746</v>
      </c>
      <c r="L111" s="100"/>
    </row>
    <row r="112" spans="1:12" ht="70.5" customHeight="1">
      <c r="A112" s="215" t="s">
        <v>268</v>
      </c>
      <c r="B112" s="161" t="s">
        <v>269</v>
      </c>
      <c r="C112" s="207" t="s">
        <v>174</v>
      </c>
      <c r="D112" s="86"/>
      <c r="E112" s="16"/>
      <c r="F112" s="16"/>
      <c r="G112" s="16"/>
      <c r="H112" s="52">
        <v>0</v>
      </c>
      <c r="I112" s="52">
        <v>0</v>
      </c>
      <c r="J112" s="228">
        <v>0</v>
      </c>
      <c r="K112" s="215"/>
      <c r="L112" s="100"/>
    </row>
    <row r="113" spans="1:13" ht="231.75" customHeight="1">
      <c r="A113" s="215" t="s">
        <v>270</v>
      </c>
      <c r="B113" s="209" t="s">
        <v>271</v>
      </c>
      <c r="C113" s="9" t="s">
        <v>272</v>
      </c>
      <c r="D113" s="16"/>
      <c r="E113" s="16"/>
      <c r="F113" s="16"/>
      <c r="G113" s="16"/>
      <c r="H113" s="52">
        <v>288.7</v>
      </c>
      <c r="I113" s="52">
        <v>298.3</v>
      </c>
      <c r="J113" s="228">
        <v>298.3</v>
      </c>
      <c r="K113" s="215" t="s">
        <v>747</v>
      </c>
      <c r="L113" s="100"/>
    </row>
    <row r="114" spans="1:13" ht="155.25" customHeight="1">
      <c r="A114" s="215" t="s">
        <v>273</v>
      </c>
      <c r="B114" s="209" t="s">
        <v>274</v>
      </c>
      <c r="C114" s="208" t="s">
        <v>174</v>
      </c>
      <c r="D114" s="16"/>
      <c r="E114" s="16"/>
      <c r="F114" s="16"/>
      <c r="G114" s="16"/>
      <c r="H114" s="52">
        <v>170.6</v>
      </c>
      <c r="I114" s="52">
        <v>161</v>
      </c>
      <c r="J114" s="228">
        <v>161</v>
      </c>
      <c r="K114" s="215" t="s">
        <v>748</v>
      </c>
      <c r="L114" s="100"/>
    </row>
    <row r="115" spans="1:13" ht="33" customHeight="1">
      <c r="A115" s="370" t="s">
        <v>275</v>
      </c>
      <c r="B115" s="370"/>
      <c r="C115" s="370"/>
      <c r="D115" s="370"/>
      <c r="E115" s="370"/>
      <c r="F115" s="370"/>
      <c r="G115" s="370"/>
      <c r="H115" s="370"/>
      <c r="I115" s="370"/>
      <c r="J115" s="371"/>
      <c r="K115" s="215"/>
      <c r="L115" s="100"/>
    </row>
    <row r="116" spans="1:13" ht="82.5" customHeight="1">
      <c r="A116" s="203" t="s">
        <v>276</v>
      </c>
      <c r="B116" s="201" t="s">
        <v>277</v>
      </c>
      <c r="C116" s="208" t="s">
        <v>174</v>
      </c>
      <c r="D116" s="16"/>
      <c r="E116" s="16"/>
      <c r="F116" s="16"/>
      <c r="G116" s="16"/>
      <c r="H116" s="213">
        <f>SUM(H117:H118)</f>
        <v>105</v>
      </c>
      <c r="I116" s="213">
        <f>SUM(I117:I118)</f>
        <v>105</v>
      </c>
      <c r="J116" s="213">
        <f>SUM(J117:J118)</f>
        <v>105</v>
      </c>
      <c r="K116" s="215"/>
      <c r="L116" s="100"/>
    </row>
    <row r="117" spans="1:13" ht="49.5" customHeight="1">
      <c r="A117" s="215" t="s">
        <v>278</v>
      </c>
      <c r="B117" s="209" t="s">
        <v>279</v>
      </c>
      <c r="C117" s="208" t="s">
        <v>174</v>
      </c>
      <c r="D117" s="16"/>
      <c r="E117" s="16"/>
      <c r="F117" s="16"/>
      <c r="G117" s="16"/>
      <c r="H117" s="210">
        <v>105</v>
      </c>
      <c r="I117" s="210">
        <v>105</v>
      </c>
      <c r="J117" s="224">
        <v>105</v>
      </c>
      <c r="K117" s="300" t="s">
        <v>801</v>
      </c>
      <c r="L117" s="100"/>
    </row>
    <row r="118" spans="1:13" ht="102.75" customHeight="1">
      <c r="A118" s="215" t="s">
        <v>280</v>
      </c>
      <c r="B118" s="209" t="s">
        <v>281</v>
      </c>
      <c r="C118" s="208" t="s">
        <v>174</v>
      </c>
      <c r="D118" s="16"/>
      <c r="E118" s="16"/>
      <c r="F118" s="16"/>
      <c r="G118" s="16"/>
      <c r="H118" s="210">
        <v>0</v>
      </c>
      <c r="I118" s="210">
        <v>0</v>
      </c>
      <c r="J118" s="224">
        <v>0</v>
      </c>
      <c r="K118" s="215"/>
      <c r="L118" s="100"/>
    </row>
    <row r="119" spans="1:13" ht="22.5" customHeight="1">
      <c r="A119" s="377" t="s">
        <v>73</v>
      </c>
      <c r="B119" s="377" t="s">
        <v>282</v>
      </c>
      <c r="C119" s="201" t="s">
        <v>171</v>
      </c>
      <c r="D119" s="206"/>
      <c r="E119" s="206" t="s">
        <v>162</v>
      </c>
      <c r="F119" s="206" t="s">
        <v>162</v>
      </c>
      <c r="G119" s="206" t="s">
        <v>162</v>
      </c>
      <c r="H119" s="213">
        <f>SUM(H120:H122)</f>
        <v>340186.2</v>
      </c>
      <c r="I119" s="213">
        <f t="shared" ref="I119:J119" si="5">SUM(I120:I122)</f>
        <v>346831.00000000006</v>
      </c>
      <c r="J119" s="213">
        <f t="shared" si="5"/>
        <v>343514.2</v>
      </c>
      <c r="K119" s="215"/>
      <c r="L119" s="100"/>
    </row>
    <row r="120" spans="1:13" ht="24" customHeight="1">
      <c r="A120" s="378"/>
      <c r="B120" s="378"/>
      <c r="C120" s="209" t="s">
        <v>627</v>
      </c>
      <c r="D120" s="19"/>
      <c r="E120" s="19" t="s">
        <v>162</v>
      </c>
      <c r="F120" s="19" t="s">
        <v>162</v>
      </c>
      <c r="G120" s="19" t="s">
        <v>162</v>
      </c>
      <c r="H120" s="52">
        <f>H124+H128+H134+H144+H145+H146</f>
        <v>340186.2</v>
      </c>
      <c r="I120" s="52">
        <f t="shared" ref="I120:J120" si="6">I124+I128+I134+I144+I145+I146</f>
        <v>346831.00000000006</v>
      </c>
      <c r="J120" s="52">
        <f t="shared" si="6"/>
        <v>343514.2</v>
      </c>
      <c r="K120" s="215"/>
      <c r="L120" s="100"/>
    </row>
    <row r="121" spans="1:13" ht="33" customHeight="1">
      <c r="A121" s="378"/>
      <c r="B121" s="378"/>
      <c r="C121" s="209" t="s">
        <v>626</v>
      </c>
      <c r="D121" s="16"/>
      <c r="E121" s="19" t="s">
        <v>162</v>
      </c>
      <c r="F121" s="19" t="s">
        <v>162</v>
      </c>
      <c r="G121" s="19" t="s">
        <v>162</v>
      </c>
      <c r="H121" s="210">
        <f>H135</f>
        <v>0</v>
      </c>
      <c r="I121" s="210">
        <f t="shared" ref="I121:J122" si="7">I135</f>
        <v>0</v>
      </c>
      <c r="J121" s="210">
        <f t="shared" si="7"/>
        <v>0</v>
      </c>
      <c r="K121" s="215"/>
      <c r="L121" s="100"/>
    </row>
    <row r="122" spans="1:13" ht="36.75" customHeight="1">
      <c r="A122" s="379"/>
      <c r="B122" s="379"/>
      <c r="C122" s="209" t="s">
        <v>434</v>
      </c>
      <c r="D122" s="16"/>
      <c r="E122" s="19" t="s">
        <v>162</v>
      </c>
      <c r="F122" s="19" t="s">
        <v>162</v>
      </c>
      <c r="G122" s="19" t="s">
        <v>162</v>
      </c>
      <c r="H122" s="52">
        <f>H136</f>
        <v>0</v>
      </c>
      <c r="I122" s="52">
        <f t="shared" si="7"/>
        <v>0</v>
      </c>
      <c r="J122" s="52">
        <f t="shared" si="7"/>
        <v>0</v>
      </c>
      <c r="K122" s="215"/>
      <c r="L122" s="100"/>
    </row>
    <row r="123" spans="1:13" ht="24" customHeight="1">
      <c r="A123" s="372" t="s">
        <v>283</v>
      </c>
      <c r="B123" s="372"/>
      <c r="C123" s="372"/>
      <c r="D123" s="372"/>
      <c r="E123" s="372"/>
      <c r="F123" s="372"/>
      <c r="G123" s="372"/>
      <c r="H123" s="372"/>
      <c r="I123" s="372"/>
      <c r="J123" s="373"/>
      <c r="K123" s="215"/>
      <c r="L123" s="100"/>
    </row>
    <row r="124" spans="1:13" s="129" customFormat="1" ht="51" customHeight="1">
      <c r="A124" s="203" t="s">
        <v>284</v>
      </c>
      <c r="B124" s="206" t="s">
        <v>285</v>
      </c>
      <c r="C124" s="206" t="s">
        <v>174</v>
      </c>
      <c r="D124" s="206"/>
      <c r="E124" s="206"/>
      <c r="F124" s="206"/>
      <c r="G124" s="206"/>
      <c r="H124" s="212">
        <f>SUM(H125:H126)</f>
        <v>76601.100000000006</v>
      </c>
      <c r="I124" s="212">
        <f>SUM(I125:I126)</f>
        <v>77365.099999999991</v>
      </c>
      <c r="J124" s="212">
        <f>SUM(J125:J126)</f>
        <v>76378.5</v>
      </c>
      <c r="K124" s="203"/>
      <c r="L124" s="100"/>
    </row>
    <row r="125" spans="1:13" ht="67.5" customHeight="1">
      <c r="A125" s="215" t="s">
        <v>441</v>
      </c>
      <c r="B125" s="215" t="s">
        <v>442</v>
      </c>
      <c r="C125" s="19" t="s">
        <v>174</v>
      </c>
      <c r="D125" s="16"/>
      <c r="E125" s="16"/>
      <c r="F125" s="16"/>
      <c r="G125" s="16"/>
      <c r="H125" s="52">
        <v>70895.600000000006</v>
      </c>
      <c r="I125" s="52">
        <v>70984.399999999994</v>
      </c>
      <c r="J125" s="228">
        <v>69997.8</v>
      </c>
      <c r="K125" s="215" t="s">
        <v>681</v>
      </c>
      <c r="L125" s="100"/>
    </row>
    <row r="126" spans="1:13" ht="69" customHeight="1">
      <c r="A126" s="215" t="s">
        <v>444</v>
      </c>
      <c r="B126" s="233" t="s">
        <v>443</v>
      </c>
      <c r="C126" s="19" t="s">
        <v>174</v>
      </c>
      <c r="D126" s="16"/>
      <c r="E126" s="16"/>
      <c r="F126" s="16"/>
      <c r="G126" s="16"/>
      <c r="H126" s="52">
        <v>5705.5</v>
      </c>
      <c r="I126" s="52">
        <v>6380.7</v>
      </c>
      <c r="J126" s="228">
        <v>6380.7</v>
      </c>
      <c r="K126" s="215" t="s">
        <v>405</v>
      </c>
      <c r="L126" s="100"/>
    </row>
    <row r="127" spans="1:13" ht="31.5" customHeight="1">
      <c r="A127" s="370" t="s">
        <v>286</v>
      </c>
      <c r="B127" s="370"/>
      <c r="C127" s="370"/>
      <c r="D127" s="370"/>
      <c r="E127" s="370"/>
      <c r="F127" s="370"/>
      <c r="G127" s="370"/>
      <c r="H127" s="370"/>
      <c r="I127" s="370"/>
      <c r="J127" s="371"/>
      <c r="K127" s="215"/>
      <c r="L127" s="100"/>
    </row>
    <row r="128" spans="1:13" s="129" customFormat="1" ht="36.75" customHeight="1">
      <c r="A128" s="203" t="s">
        <v>287</v>
      </c>
      <c r="B128" s="203" t="s">
        <v>74</v>
      </c>
      <c r="C128" s="206" t="s">
        <v>174</v>
      </c>
      <c r="D128" s="206"/>
      <c r="E128" s="206"/>
      <c r="F128" s="206"/>
      <c r="G128" s="206"/>
      <c r="H128" s="212">
        <f>SUM(H129:H131)</f>
        <v>111188.3</v>
      </c>
      <c r="I128" s="212">
        <f>SUM(I129:I131)</f>
        <v>114675.50000000001</v>
      </c>
      <c r="J128" s="212">
        <f>SUM(J129:J131)</f>
        <v>114560.1</v>
      </c>
      <c r="K128" s="203"/>
      <c r="L128" s="100"/>
      <c r="M128" s="98"/>
    </row>
    <row r="129" spans="1:13" ht="48.75" customHeight="1">
      <c r="A129" s="215" t="s">
        <v>404</v>
      </c>
      <c r="B129" s="215" t="s">
        <v>74</v>
      </c>
      <c r="C129" s="19" t="s">
        <v>174</v>
      </c>
      <c r="D129" s="206"/>
      <c r="E129" s="206"/>
      <c r="F129" s="206"/>
      <c r="G129" s="206"/>
      <c r="H129" s="210">
        <v>102898.8</v>
      </c>
      <c r="I129" s="210">
        <v>106391.6</v>
      </c>
      <c r="J129" s="224">
        <v>106276.2</v>
      </c>
      <c r="K129" s="215" t="s">
        <v>682</v>
      </c>
      <c r="L129" s="100"/>
      <c r="M129" s="100"/>
    </row>
    <row r="130" spans="1:13" ht="45.75" customHeight="1">
      <c r="A130" s="215" t="s">
        <v>446</v>
      </c>
      <c r="B130" s="215" t="s">
        <v>445</v>
      </c>
      <c r="C130" s="19" t="s">
        <v>174</v>
      </c>
      <c r="D130" s="19"/>
      <c r="E130" s="19"/>
      <c r="F130" s="19"/>
      <c r="G130" s="19"/>
      <c r="H130" s="210">
        <v>5080.8999999999996</v>
      </c>
      <c r="I130" s="210">
        <v>5326.6</v>
      </c>
      <c r="J130" s="210">
        <v>5326.6</v>
      </c>
      <c r="K130" s="215" t="s">
        <v>449</v>
      </c>
      <c r="L130" s="100"/>
    </row>
    <row r="131" spans="1:13" ht="36.75" customHeight="1">
      <c r="A131" s="215" t="s">
        <v>447</v>
      </c>
      <c r="B131" s="215" t="s">
        <v>448</v>
      </c>
      <c r="C131" s="19" t="s">
        <v>174</v>
      </c>
      <c r="D131" s="19"/>
      <c r="E131" s="19"/>
      <c r="F131" s="19"/>
      <c r="G131" s="19"/>
      <c r="H131" s="210">
        <v>3208.6</v>
      </c>
      <c r="I131" s="210">
        <v>2957.3</v>
      </c>
      <c r="J131" s="224">
        <v>2957.3</v>
      </c>
      <c r="K131" s="215" t="s">
        <v>683</v>
      </c>
      <c r="L131" s="100"/>
    </row>
    <row r="132" spans="1:13" ht="32.25" customHeight="1">
      <c r="A132" s="370" t="s">
        <v>288</v>
      </c>
      <c r="B132" s="370"/>
      <c r="C132" s="370"/>
      <c r="D132" s="370"/>
      <c r="E132" s="370"/>
      <c r="F132" s="370"/>
      <c r="G132" s="370"/>
      <c r="H132" s="370"/>
      <c r="I132" s="370"/>
      <c r="J132" s="371"/>
      <c r="K132" s="215"/>
      <c r="L132" s="100"/>
    </row>
    <row r="133" spans="1:13" s="129" customFormat="1" ht="25.5" customHeight="1">
      <c r="A133" s="380" t="s">
        <v>289</v>
      </c>
      <c r="B133" s="380" t="s">
        <v>290</v>
      </c>
      <c r="C133" s="201" t="s">
        <v>171</v>
      </c>
      <c r="D133" s="206"/>
      <c r="E133" s="206"/>
      <c r="F133" s="206"/>
      <c r="G133" s="206"/>
      <c r="H133" s="212">
        <f>SUM(H134:H136)</f>
        <v>58104</v>
      </c>
      <c r="I133" s="212">
        <f t="shared" ref="I133:J133" si="8">SUM(I134:I136)</f>
        <v>59666.799999999996</v>
      </c>
      <c r="J133" s="212">
        <f t="shared" si="8"/>
        <v>59578.1</v>
      </c>
      <c r="K133" s="203"/>
      <c r="L133" s="100"/>
    </row>
    <row r="134" spans="1:13" s="129" customFormat="1" ht="25.5">
      <c r="A134" s="381"/>
      <c r="B134" s="381"/>
      <c r="C134" s="208" t="s">
        <v>627</v>
      </c>
      <c r="D134" s="206"/>
      <c r="E134" s="206"/>
      <c r="F134" s="206"/>
      <c r="G134" s="206"/>
      <c r="H134" s="212">
        <f>H138+H142+H141</f>
        <v>58104</v>
      </c>
      <c r="I134" s="212">
        <f>I138+I142+I141</f>
        <v>59666.799999999996</v>
      </c>
      <c r="J134" s="212">
        <f>J138+J142+J141</f>
        <v>59578.1</v>
      </c>
      <c r="K134" s="203"/>
      <c r="L134" s="100"/>
    </row>
    <row r="135" spans="1:13" s="129" customFormat="1" ht="25.5">
      <c r="A135" s="381"/>
      <c r="B135" s="381"/>
      <c r="C135" s="208" t="s">
        <v>626</v>
      </c>
      <c r="D135" s="206"/>
      <c r="E135" s="206"/>
      <c r="F135" s="206"/>
      <c r="G135" s="206"/>
      <c r="H135" s="212">
        <f>H139</f>
        <v>0</v>
      </c>
      <c r="I135" s="212">
        <f t="shared" ref="I135:J136" si="9">I139</f>
        <v>0</v>
      </c>
      <c r="J135" s="212">
        <f t="shared" si="9"/>
        <v>0</v>
      </c>
      <c r="K135" s="203"/>
      <c r="L135" s="100"/>
    </row>
    <row r="136" spans="1:13" s="129" customFormat="1" ht="25.5">
      <c r="A136" s="382"/>
      <c r="B136" s="382"/>
      <c r="C136" s="208" t="s">
        <v>434</v>
      </c>
      <c r="D136" s="206"/>
      <c r="E136" s="206"/>
      <c r="F136" s="206"/>
      <c r="G136" s="206"/>
      <c r="H136" s="212">
        <f>H140</f>
        <v>0</v>
      </c>
      <c r="I136" s="212">
        <f t="shared" si="9"/>
        <v>0</v>
      </c>
      <c r="J136" s="212">
        <f t="shared" si="9"/>
        <v>0</v>
      </c>
      <c r="K136" s="203"/>
      <c r="L136" s="100"/>
    </row>
    <row r="137" spans="1:13" ht="31.5" customHeight="1">
      <c r="A137" s="383" t="s">
        <v>623</v>
      </c>
      <c r="B137" s="383" t="s">
        <v>622</v>
      </c>
      <c r="C137" s="201" t="s">
        <v>171</v>
      </c>
      <c r="D137" s="206"/>
      <c r="E137" s="206"/>
      <c r="F137" s="206"/>
      <c r="G137" s="206"/>
      <c r="H137" s="130">
        <f>SUM(H138:H140)</f>
        <v>0</v>
      </c>
      <c r="I137" s="130">
        <f t="shared" ref="I137:J137" si="10">SUM(I138:I140)</f>
        <v>269.60000000000002</v>
      </c>
      <c r="J137" s="130">
        <f t="shared" si="10"/>
        <v>269.60000000000002</v>
      </c>
      <c r="K137" s="229"/>
      <c r="L137" s="100"/>
    </row>
    <row r="138" spans="1:13" ht="38.25" customHeight="1">
      <c r="A138" s="384"/>
      <c r="B138" s="384"/>
      <c r="C138" s="208" t="s">
        <v>627</v>
      </c>
      <c r="D138" s="206"/>
      <c r="E138" s="206"/>
      <c r="F138" s="206"/>
      <c r="G138" s="206"/>
      <c r="H138" s="210">
        <v>0</v>
      </c>
      <c r="I138" s="210">
        <v>269.60000000000002</v>
      </c>
      <c r="J138" s="224">
        <v>269.60000000000002</v>
      </c>
      <c r="K138" s="360" t="s">
        <v>788</v>
      </c>
      <c r="L138" s="100"/>
    </row>
    <row r="139" spans="1:13" ht="47.25" customHeight="1">
      <c r="A139" s="384"/>
      <c r="B139" s="384"/>
      <c r="C139" s="208" t="s">
        <v>626</v>
      </c>
      <c r="D139" s="206"/>
      <c r="E139" s="206"/>
      <c r="F139" s="206"/>
      <c r="G139" s="206"/>
      <c r="H139" s="210">
        <v>0</v>
      </c>
      <c r="I139" s="210">
        <v>0</v>
      </c>
      <c r="J139" s="224">
        <v>0</v>
      </c>
      <c r="K139" s="361"/>
      <c r="L139" s="100"/>
    </row>
    <row r="140" spans="1:13" ht="47.25" customHeight="1">
      <c r="A140" s="385"/>
      <c r="B140" s="385"/>
      <c r="C140" s="208" t="s">
        <v>434</v>
      </c>
      <c r="D140" s="206"/>
      <c r="E140" s="206"/>
      <c r="F140" s="206"/>
      <c r="G140" s="206"/>
      <c r="H140" s="210">
        <v>0</v>
      </c>
      <c r="I140" s="210">
        <v>0</v>
      </c>
      <c r="J140" s="231">
        <v>0</v>
      </c>
      <c r="K140" s="362"/>
      <c r="L140" s="100"/>
    </row>
    <row r="141" spans="1:13" ht="37.5" customHeight="1">
      <c r="A141" s="215" t="s">
        <v>624</v>
      </c>
      <c r="B141" s="215" t="s">
        <v>625</v>
      </c>
      <c r="C141" s="19" t="s">
        <v>174</v>
      </c>
      <c r="D141" s="16"/>
      <c r="E141" s="16"/>
      <c r="F141" s="16"/>
      <c r="G141" s="16"/>
      <c r="H141" s="52">
        <v>58104</v>
      </c>
      <c r="I141" s="52">
        <v>56383.6</v>
      </c>
      <c r="J141" s="228">
        <v>56294.9</v>
      </c>
      <c r="K141" s="215" t="s">
        <v>406</v>
      </c>
      <c r="L141" s="100"/>
    </row>
    <row r="142" spans="1:13" ht="55.5" customHeight="1">
      <c r="A142" s="215" t="s">
        <v>679</v>
      </c>
      <c r="B142" s="240" t="s">
        <v>680</v>
      </c>
      <c r="C142" s="19" t="s">
        <v>174</v>
      </c>
      <c r="D142" s="16"/>
      <c r="E142" s="16"/>
      <c r="F142" s="16"/>
      <c r="G142" s="16"/>
      <c r="H142" s="52">
        <v>0</v>
      </c>
      <c r="I142" s="52">
        <v>3013.6</v>
      </c>
      <c r="J142" s="52">
        <v>3013.6</v>
      </c>
      <c r="K142" s="215" t="s">
        <v>684</v>
      </c>
      <c r="L142" s="100"/>
    </row>
    <row r="143" spans="1:13" ht="28.5" customHeight="1">
      <c r="A143" s="368" t="s">
        <v>291</v>
      </c>
      <c r="B143" s="368"/>
      <c r="C143" s="368"/>
      <c r="D143" s="368"/>
      <c r="E143" s="368"/>
      <c r="F143" s="368"/>
      <c r="G143" s="368"/>
      <c r="H143" s="368"/>
      <c r="I143" s="368"/>
      <c r="J143" s="369"/>
      <c r="K143" s="215"/>
      <c r="L143" s="100"/>
    </row>
    <row r="144" spans="1:13" ht="66.75" customHeight="1">
      <c r="A144" s="215" t="s">
        <v>292</v>
      </c>
      <c r="B144" s="215" t="s">
        <v>75</v>
      </c>
      <c r="C144" s="19" t="s">
        <v>174</v>
      </c>
      <c r="D144" s="16"/>
      <c r="E144" s="16"/>
      <c r="F144" s="16"/>
      <c r="G144" s="16"/>
      <c r="H144" s="52">
        <v>29303.3</v>
      </c>
      <c r="I144" s="52">
        <v>29616.3</v>
      </c>
      <c r="J144" s="228">
        <v>29186.2</v>
      </c>
      <c r="K144" s="214" t="s">
        <v>685</v>
      </c>
      <c r="L144" s="100"/>
    </row>
    <row r="145" spans="1:12" ht="123.75" customHeight="1">
      <c r="A145" s="215" t="s">
        <v>293</v>
      </c>
      <c r="B145" s="215" t="s">
        <v>76</v>
      </c>
      <c r="C145" s="19" t="s">
        <v>174</v>
      </c>
      <c r="D145" s="16"/>
      <c r="E145" s="16"/>
      <c r="F145" s="16"/>
      <c r="G145" s="16"/>
      <c r="H145" s="52">
        <v>47067.5</v>
      </c>
      <c r="I145" s="52">
        <v>48764.9</v>
      </c>
      <c r="J145" s="228">
        <v>48226.6</v>
      </c>
      <c r="K145" s="214" t="s">
        <v>749</v>
      </c>
      <c r="L145" s="100"/>
    </row>
    <row r="146" spans="1:12" ht="53.25" customHeight="1">
      <c r="A146" s="215" t="s">
        <v>294</v>
      </c>
      <c r="B146" s="215" t="s">
        <v>77</v>
      </c>
      <c r="C146" s="19" t="s">
        <v>174</v>
      </c>
      <c r="D146" s="16"/>
      <c r="E146" s="16"/>
      <c r="F146" s="16"/>
      <c r="G146" s="16"/>
      <c r="H146" s="210">
        <v>17922</v>
      </c>
      <c r="I146" s="210">
        <v>16742.400000000001</v>
      </c>
      <c r="J146" s="224">
        <v>15584.7</v>
      </c>
      <c r="K146" s="215" t="s">
        <v>686</v>
      </c>
    </row>
    <row r="149" spans="1:12" s="18" customFormat="1" ht="24.75" customHeight="1">
      <c r="A149" s="197" t="s">
        <v>719</v>
      </c>
      <c r="B149" s="198"/>
      <c r="C149" s="70"/>
      <c r="D149" s="103"/>
      <c r="H149" s="97"/>
      <c r="I149" s="97"/>
      <c r="J149" s="103" t="s">
        <v>617</v>
      </c>
      <c r="K149" s="162"/>
    </row>
    <row r="156" spans="1:12">
      <c r="A156" s="14" t="s">
        <v>673</v>
      </c>
    </row>
    <row r="157" spans="1:12">
      <c r="A157" s="160" t="s">
        <v>674</v>
      </c>
    </row>
  </sheetData>
  <mergeCells count="43">
    <mergeCell ref="A18:A20"/>
    <mergeCell ref="B18:B20"/>
    <mergeCell ref="A52:A54"/>
    <mergeCell ref="K58:K59"/>
    <mergeCell ref="B52:B54"/>
    <mergeCell ref="A26:K26"/>
    <mergeCell ref="A22:A23"/>
    <mergeCell ref="B22:B23"/>
    <mergeCell ref="A21:K21"/>
    <mergeCell ref="A40:J40"/>
    <mergeCell ref="A44:J44"/>
    <mergeCell ref="A6:A17"/>
    <mergeCell ref="A1:J1"/>
    <mergeCell ref="A3:A4"/>
    <mergeCell ref="B3:B4"/>
    <mergeCell ref="C3:C4"/>
    <mergeCell ref="D3:G3"/>
    <mergeCell ref="H3:J3"/>
    <mergeCell ref="A2:K2"/>
    <mergeCell ref="K3:K4"/>
    <mergeCell ref="B6:B17"/>
    <mergeCell ref="A143:J143"/>
    <mergeCell ref="A115:J115"/>
    <mergeCell ref="A123:J123"/>
    <mergeCell ref="A107:A109"/>
    <mergeCell ref="B107:B109"/>
    <mergeCell ref="A127:J127"/>
    <mergeCell ref="A132:J132"/>
    <mergeCell ref="A119:A122"/>
    <mergeCell ref="B119:B122"/>
    <mergeCell ref="B133:B136"/>
    <mergeCell ref="A133:A136"/>
    <mergeCell ref="A137:A140"/>
    <mergeCell ref="B137:B140"/>
    <mergeCell ref="A66:A72"/>
    <mergeCell ref="B66:B72"/>
    <mergeCell ref="A47:K47"/>
    <mergeCell ref="K138:K140"/>
    <mergeCell ref="A88:A94"/>
    <mergeCell ref="B88:B94"/>
    <mergeCell ref="A95:J95"/>
    <mergeCell ref="A106:J106"/>
    <mergeCell ref="A73:K73"/>
  </mergeCells>
  <pageMargins left="0.51181102362204722" right="0.51181102362204722" top="0.74803149606299213" bottom="0.59055118110236227" header="0" footer="0"/>
  <pageSetup paperSize="9" scale="5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0"/>
  <sheetViews>
    <sheetView view="pageBreakPreview" topLeftCell="A4" zoomScale="90" zoomScaleNormal="100" zoomScaleSheetLayoutView="90" workbookViewId="0">
      <pane xSplit="3" ySplit="4" topLeftCell="D419" activePane="bottomRight" state="frozen"/>
      <selection activeCell="I8" sqref="I8"/>
      <selection pane="topRight" activeCell="I8" sqref="I8"/>
      <selection pane="bottomLeft" activeCell="I8" sqref="I8"/>
      <selection pane="bottomRight" activeCell="D194" sqref="D194"/>
    </sheetView>
  </sheetViews>
  <sheetFormatPr defaultColWidth="8.85546875" defaultRowHeight="12.75"/>
  <cols>
    <col min="1" max="1" width="21.42578125" style="163" customWidth="1"/>
    <col min="2" max="2" width="36" style="163" customWidth="1"/>
    <col min="3" max="3" width="34.5703125" style="18" customWidth="1"/>
    <col min="4" max="4" width="22" style="18" customWidth="1"/>
    <col min="5" max="5" width="20.140625" style="97" customWidth="1"/>
    <col min="6" max="6" width="12.7109375" style="97" customWidth="1"/>
    <col min="7" max="7" width="8.85546875" style="97"/>
    <col min="8" max="8" width="8.85546875" style="18"/>
    <col min="9" max="9" width="12.140625" style="18" customWidth="1"/>
    <col min="10" max="16384" width="8.85546875" style="18"/>
  </cols>
  <sheetData>
    <row r="1" spans="1:11" ht="15" customHeight="1">
      <c r="E1" s="241" t="s">
        <v>317</v>
      </c>
    </row>
    <row r="3" spans="1:11" ht="28.5" customHeight="1">
      <c r="A3" s="425" t="s">
        <v>295</v>
      </c>
      <c r="B3" s="426"/>
      <c r="C3" s="426"/>
      <c r="D3" s="426"/>
      <c r="E3" s="426"/>
    </row>
    <row r="4" spans="1:11" ht="13.5" thickBot="1">
      <c r="A4" s="173"/>
      <c r="B4" s="173"/>
      <c r="C4" s="168"/>
      <c r="D4" s="168"/>
      <c r="E4" s="167"/>
    </row>
    <row r="5" spans="1:11" s="165" customFormat="1" ht="24.75" customHeight="1">
      <c r="A5" s="427" t="s">
        <v>155</v>
      </c>
      <c r="B5" s="428" t="s">
        <v>319</v>
      </c>
      <c r="C5" s="428" t="s">
        <v>7</v>
      </c>
      <c r="D5" s="430" t="s">
        <v>8</v>
      </c>
      <c r="E5" s="431"/>
      <c r="F5" s="164"/>
      <c r="G5" s="164"/>
    </row>
    <row r="6" spans="1:11" s="165" customFormat="1" ht="42" customHeight="1">
      <c r="A6" s="411"/>
      <c r="B6" s="412"/>
      <c r="C6" s="429"/>
      <c r="D6" s="156" t="s">
        <v>640</v>
      </c>
      <c r="E6" s="239" t="s">
        <v>641</v>
      </c>
      <c r="F6" s="164"/>
      <c r="G6" s="164"/>
    </row>
    <row r="7" spans="1:11" ht="12" customHeight="1">
      <c r="A7" s="174">
        <v>1</v>
      </c>
      <c r="B7" s="166">
        <v>2</v>
      </c>
      <c r="C7" s="166">
        <v>3</v>
      </c>
      <c r="D7" s="166">
        <v>4</v>
      </c>
      <c r="E7" s="242">
        <v>5</v>
      </c>
    </row>
    <row r="8" spans="1:11" ht="12.75" customHeight="1">
      <c r="A8" s="417" t="s">
        <v>13</v>
      </c>
      <c r="B8" s="416" t="s">
        <v>296</v>
      </c>
      <c r="C8" s="156" t="s">
        <v>324</v>
      </c>
      <c r="D8" s="156">
        <f>SUM(D9:D13)</f>
        <v>1678913.7000000002</v>
      </c>
      <c r="E8" s="239">
        <f>SUM(E9:E13)</f>
        <v>1670896.6</v>
      </c>
      <c r="F8" s="164">
        <f>E8/D8*100</f>
        <v>99.522482900699416</v>
      </c>
    </row>
    <row r="9" spans="1:11" ht="25.5">
      <c r="A9" s="417"/>
      <c r="B9" s="416"/>
      <c r="C9" s="155" t="s">
        <v>320</v>
      </c>
      <c r="D9" s="155">
        <f t="shared" ref="D9:E13" si="0">D15+D212+D315+D438</f>
        <v>9590</v>
      </c>
      <c r="E9" s="243">
        <f t="shared" si="0"/>
        <v>9590</v>
      </c>
      <c r="F9" s="97">
        <f>E9/D9*100</f>
        <v>100</v>
      </c>
    </row>
    <row r="10" spans="1:11" ht="27" customHeight="1">
      <c r="A10" s="417"/>
      <c r="B10" s="416"/>
      <c r="C10" s="155" t="s">
        <v>321</v>
      </c>
      <c r="D10" s="155">
        <f t="shared" si="0"/>
        <v>1163802.8</v>
      </c>
      <c r="E10" s="243">
        <f t="shared" si="0"/>
        <v>1160909.1000000001</v>
      </c>
      <c r="F10" s="97">
        <f>E10/D10*100</f>
        <v>99.751358219794625</v>
      </c>
      <c r="J10" s="97"/>
    </row>
    <row r="11" spans="1:11" ht="25.5">
      <c r="A11" s="417"/>
      <c r="B11" s="416"/>
      <c r="C11" s="155" t="s">
        <v>322</v>
      </c>
      <c r="D11" s="155">
        <f t="shared" si="0"/>
        <v>386001.80000000005</v>
      </c>
      <c r="E11" s="243">
        <f t="shared" si="0"/>
        <v>382679.3</v>
      </c>
      <c r="F11" s="97">
        <f t="shared" ref="F11:F12" si="1">E11/D11*100</f>
        <v>99.139252718510633</v>
      </c>
      <c r="I11" s="97"/>
      <c r="J11" s="97"/>
      <c r="K11" s="97"/>
    </row>
    <row r="12" spans="1:11" ht="25.5">
      <c r="A12" s="417"/>
      <c r="B12" s="416"/>
      <c r="C12" s="155" t="s">
        <v>9</v>
      </c>
      <c r="D12" s="155">
        <f t="shared" si="0"/>
        <v>118119.09999999999</v>
      </c>
      <c r="E12" s="243">
        <f t="shared" si="0"/>
        <v>116318.19999999998</v>
      </c>
      <c r="F12" s="97">
        <f t="shared" si="1"/>
        <v>98.475352419718732</v>
      </c>
      <c r="I12" s="97">
        <f>D12-E12</f>
        <v>1800.9000000000087</v>
      </c>
      <c r="J12" s="18" t="s">
        <v>756</v>
      </c>
    </row>
    <row r="13" spans="1:11" ht="25.5">
      <c r="A13" s="417"/>
      <c r="B13" s="416"/>
      <c r="C13" s="155" t="s">
        <v>323</v>
      </c>
      <c r="D13" s="155">
        <f t="shared" si="0"/>
        <v>1400</v>
      </c>
      <c r="E13" s="243">
        <f t="shared" si="0"/>
        <v>1400</v>
      </c>
    </row>
    <row r="14" spans="1:11" ht="18" customHeight="1">
      <c r="A14" s="417" t="s">
        <v>16</v>
      </c>
      <c r="B14" s="416" t="s">
        <v>166</v>
      </c>
      <c r="C14" s="156" t="s">
        <v>324</v>
      </c>
      <c r="D14" s="156">
        <f>SUM(D15:D19)</f>
        <v>48847.199999999997</v>
      </c>
      <c r="E14" s="239">
        <f>SUM(E15:E19)</f>
        <v>48844.6</v>
      </c>
      <c r="F14" s="164">
        <f>E14/D14*100</f>
        <v>99.994677279352757</v>
      </c>
    </row>
    <row r="15" spans="1:11" ht="25.5">
      <c r="A15" s="417"/>
      <c r="B15" s="416"/>
      <c r="C15" s="155" t="s">
        <v>320</v>
      </c>
      <c r="D15" s="155">
        <f t="shared" ref="D15:E16" si="2">D22+D41+D71+D77+D101+D120+D139+D152+D176+D182+D194</f>
        <v>9590</v>
      </c>
      <c r="E15" s="243">
        <f t="shared" si="2"/>
        <v>9590</v>
      </c>
    </row>
    <row r="16" spans="1:11" ht="25.5">
      <c r="A16" s="417"/>
      <c r="B16" s="416"/>
      <c r="C16" s="155" t="s">
        <v>321</v>
      </c>
      <c r="D16" s="155">
        <f t="shared" si="2"/>
        <v>18656.400000000001</v>
      </c>
      <c r="E16" s="243">
        <f t="shared" si="2"/>
        <v>18656.400000000001</v>
      </c>
      <c r="G16" s="97" t="s">
        <v>453</v>
      </c>
    </row>
    <row r="17" spans="1:10" ht="25.5">
      <c r="A17" s="417"/>
      <c r="B17" s="416"/>
      <c r="C17" s="155" t="s">
        <v>322</v>
      </c>
      <c r="D17" s="155">
        <f>D24+D43+D73+D79+D103+D122+D141+D154+D178+D184+D196</f>
        <v>19200.8</v>
      </c>
      <c r="E17" s="243">
        <f>E24+E43+E73+E79+E103+E122+E141+E154+E178+E184+E196</f>
        <v>19198.199999999997</v>
      </c>
    </row>
    <row r="18" spans="1:10" ht="25.5" customHeight="1">
      <c r="A18" s="417"/>
      <c r="B18" s="416"/>
      <c r="C18" s="155" t="s">
        <v>9</v>
      </c>
      <c r="D18" s="155">
        <f t="shared" ref="D18:E19" si="3">D25+D44+D74+D80+D104+D123+D142+D155+D179+D185+D197</f>
        <v>0</v>
      </c>
      <c r="E18" s="243">
        <f t="shared" si="3"/>
        <v>0</v>
      </c>
    </row>
    <row r="19" spans="1:10" ht="25.5">
      <c r="A19" s="417"/>
      <c r="B19" s="416"/>
      <c r="C19" s="155" t="s">
        <v>323</v>
      </c>
      <c r="D19" s="155">
        <f t="shared" si="3"/>
        <v>1400</v>
      </c>
      <c r="E19" s="243">
        <f t="shared" si="3"/>
        <v>1400</v>
      </c>
      <c r="G19" s="167"/>
      <c r="H19" s="168"/>
      <c r="I19" s="168"/>
      <c r="J19" s="168"/>
    </row>
    <row r="20" spans="1:10" ht="15" customHeight="1">
      <c r="A20" s="411" t="s">
        <v>168</v>
      </c>
      <c r="B20" s="412"/>
      <c r="C20" s="412"/>
      <c r="D20" s="412"/>
      <c r="E20" s="422"/>
      <c r="F20" s="76"/>
      <c r="G20" s="76"/>
      <c r="H20" s="21"/>
      <c r="I20" s="21"/>
      <c r="J20" s="21"/>
    </row>
    <row r="21" spans="1:10" ht="18.75" customHeight="1">
      <c r="A21" s="417" t="s">
        <v>169</v>
      </c>
      <c r="B21" s="416" t="s">
        <v>170</v>
      </c>
      <c r="C21" s="156" t="s">
        <v>324</v>
      </c>
      <c r="D21" s="156">
        <f>SUM(D22:D26)</f>
        <v>0</v>
      </c>
      <c r="E21" s="239">
        <f>SUM(E22:E26)</f>
        <v>0</v>
      </c>
      <c r="F21" s="76"/>
      <c r="G21" s="76"/>
      <c r="H21" s="21"/>
      <c r="I21" s="21"/>
      <c r="J21" s="21"/>
    </row>
    <row r="22" spans="1:10" ht="25.5">
      <c r="A22" s="417"/>
      <c r="B22" s="416"/>
      <c r="C22" s="155" t="s">
        <v>320</v>
      </c>
      <c r="D22" s="155">
        <f>D28+D34</f>
        <v>0</v>
      </c>
      <c r="E22" s="243">
        <f>E28+E34</f>
        <v>0</v>
      </c>
      <c r="F22" s="167"/>
      <c r="G22" s="167"/>
      <c r="H22" s="168"/>
      <c r="I22" s="168"/>
      <c r="J22" s="168"/>
    </row>
    <row r="23" spans="1:10" ht="25.5">
      <c r="A23" s="417"/>
      <c r="B23" s="416"/>
      <c r="C23" s="155" t="s">
        <v>321</v>
      </c>
      <c r="D23" s="155">
        <f t="shared" ref="D23:E26" si="4">D29+D35</f>
        <v>0</v>
      </c>
      <c r="E23" s="243">
        <f t="shared" si="4"/>
        <v>0</v>
      </c>
    </row>
    <row r="24" spans="1:10" ht="25.5">
      <c r="A24" s="417"/>
      <c r="B24" s="416"/>
      <c r="C24" s="155" t="s">
        <v>322</v>
      </c>
      <c r="D24" s="155">
        <f t="shared" si="4"/>
        <v>0</v>
      </c>
      <c r="E24" s="243">
        <f t="shared" si="4"/>
        <v>0</v>
      </c>
    </row>
    <row r="25" spans="1:10" ht="25.5">
      <c r="A25" s="417"/>
      <c r="B25" s="416"/>
      <c r="C25" s="155" t="s">
        <v>9</v>
      </c>
      <c r="D25" s="155">
        <f t="shared" si="4"/>
        <v>0</v>
      </c>
      <c r="E25" s="243">
        <f t="shared" si="4"/>
        <v>0</v>
      </c>
    </row>
    <row r="26" spans="1:10" ht="25.5">
      <c r="A26" s="417"/>
      <c r="B26" s="416"/>
      <c r="C26" s="155" t="s">
        <v>323</v>
      </c>
      <c r="D26" s="155">
        <f t="shared" si="4"/>
        <v>0</v>
      </c>
      <c r="E26" s="243">
        <f t="shared" si="4"/>
        <v>0</v>
      </c>
    </row>
    <row r="27" spans="1:10" ht="12.75" customHeight="1">
      <c r="A27" s="414" t="s">
        <v>172</v>
      </c>
      <c r="B27" s="410" t="s">
        <v>173</v>
      </c>
      <c r="C27" s="156" t="s">
        <v>324</v>
      </c>
      <c r="D27" s="156">
        <f>SUM(D28:D32)</f>
        <v>0</v>
      </c>
      <c r="E27" s="239">
        <f>SUM(E28:E32)</f>
        <v>0</v>
      </c>
    </row>
    <row r="28" spans="1:10" ht="25.5">
      <c r="A28" s="414"/>
      <c r="B28" s="410"/>
      <c r="C28" s="155" t="s">
        <v>320</v>
      </c>
      <c r="D28" s="155">
        <v>0</v>
      </c>
      <c r="E28" s="243">
        <v>0</v>
      </c>
    </row>
    <row r="29" spans="1:10" ht="25.5">
      <c r="A29" s="414"/>
      <c r="B29" s="410"/>
      <c r="C29" s="155" t="s">
        <v>321</v>
      </c>
      <c r="D29" s="155">
        <v>0</v>
      </c>
      <c r="E29" s="243">
        <v>0</v>
      </c>
    </row>
    <row r="30" spans="1:10" ht="25.5">
      <c r="A30" s="414"/>
      <c r="B30" s="410"/>
      <c r="C30" s="155" t="s">
        <v>322</v>
      </c>
      <c r="D30" s="155">
        <f>'Прил.2 МБ'!I24</f>
        <v>0</v>
      </c>
      <c r="E30" s="243">
        <f>'Прил.2 МБ'!J24</f>
        <v>0</v>
      </c>
    </row>
    <row r="31" spans="1:10" ht="25.5">
      <c r="A31" s="414"/>
      <c r="B31" s="410"/>
      <c r="C31" s="155" t="s">
        <v>9</v>
      </c>
      <c r="D31" s="155">
        <v>0</v>
      </c>
      <c r="E31" s="243">
        <v>0</v>
      </c>
    </row>
    <row r="32" spans="1:10" ht="25.5">
      <c r="A32" s="414"/>
      <c r="B32" s="410"/>
      <c r="C32" s="155" t="s">
        <v>323</v>
      </c>
      <c r="D32" s="155">
        <v>0</v>
      </c>
      <c r="E32" s="243">
        <v>0</v>
      </c>
    </row>
    <row r="33" spans="1:11" ht="21" customHeight="1">
      <c r="A33" s="414" t="s">
        <v>175</v>
      </c>
      <c r="B33" s="410" t="s">
        <v>176</v>
      </c>
      <c r="C33" s="156" t="s">
        <v>324</v>
      </c>
      <c r="D33" s="156">
        <f>SUM(D34:D38)</f>
        <v>0</v>
      </c>
      <c r="E33" s="239">
        <f>SUM(E34:E38)</f>
        <v>0</v>
      </c>
      <c r="F33" s="167"/>
      <c r="G33" s="167"/>
      <c r="H33" s="168"/>
      <c r="I33" s="168"/>
      <c r="J33" s="168"/>
      <c r="K33" s="168"/>
    </row>
    <row r="34" spans="1:11" ht="25.5">
      <c r="A34" s="414"/>
      <c r="B34" s="410"/>
      <c r="C34" s="155" t="s">
        <v>320</v>
      </c>
      <c r="D34" s="155">
        <v>0</v>
      </c>
      <c r="E34" s="243">
        <v>0</v>
      </c>
      <c r="F34" s="167"/>
      <c r="G34" s="167"/>
      <c r="H34" s="168"/>
      <c r="I34" s="168"/>
      <c r="J34" s="168"/>
      <c r="K34" s="168"/>
    </row>
    <row r="35" spans="1:11" ht="25.5">
      <c r="A35" s="414"/>
      <c r="B35" s="410"/>
      <c r="C35" s="155" t="s">
        <v>321</v>
      </c>
      <c r="D35" s="155">
        <v>0</v>
      </c>
      <c r="E35" s="243">
        <v>0</v>
      </c>
      <c r="F35" s="167"/>
      <c r="G35" s="167"/>
      <c r="H35" s="168"/>
      <c r="I35" s="168"/>
      <c r="J35" s="168"/>
      <c r="K35" s="168"/>
    </row>
    <row r="36" spans="1:11" ht="25.5">
      <c r="A36" s="414"/>
      <c r="B36" s="410"/>
      <c r="C36" s="155" t="s">
        <v>322</v>
      </c>
      <c r="D36" s="155">
        <f>'Прил.2 МБ'!I25</f>
        <v>0</v>
      </c>
      <c r="E36" s="243">
        <f>'Прил.2 МБ'!J25</f>
        <v>0</v>
      </c>
      <c r="F36" s="167"/>
      <c r="G36" s="167"/>
      <c r="H36" s="168"/>
      <c r="I36" s="168"/>
      <c r="J36" s="168"/>
      <c r="K36" s="168"/>
    </row>
    <row r="37" spans="1:11" ht="25.5">
      <c r="A37" s="414"/>
      <c r="B37" s="410"/>
      <c r="C37" s="155" t="s">
        <v>9</v>
      </c>
      <c r="D37" s="155">
        <v>0</v>
      </c>
      <c r="E37" s="243">
        <v>0</v>
      </c>
      <c r="F37" s="167"/>
      <c r="G37" s="167"/>
      <c r="H37" s="168"/>
      <c r="I37" s="168"/>
      <c r="J37" s="168"/>
      <c r="K37" s="168"/>
    </row>
    <row r="38" spans="1:11" ht="25.5">
      <c r="A38" s="414"/>
      <c r="B38" s="410"/>
      <c r="C38" s="155" t="s">
        <v>323</v>
      </c>
      <c r="D38" s="155">
        <v>0</v>
      </c>
      <c r="E38" s="243">
        <v>0</v>
      </c>
      <c r="F38" s="167"/>
      <c r="G38" s="167"/>
      <c r="H38" s="168"/>
      <c r="I38" s="168"/>
      <c r="J38" s="168"/>
      <c r="K38" s="168"/>
    </row>
    <row r="39" spans="1:11" ht="15" customHeight="1">
      <c r="A39" s="411" t="s">
        <v>177</v>
      </c>
      <c r="B39" s="412"/>
      <c r="C39" s="412"/>
      <c r="D39" s="412"/>
      <c r="E39" s="422"/>
      <c r="F39" s="76"/>
      <c r="G39" s="76"/>
      <c r="H39" s="21"/>
      <c r="I39" s="21"/>
      <c r="J39" s="21"/>
      <c r="K39" s="168"/>
    </row>
    <row r="40" spans="1:11" ht="18" customHeight="1">
      <c r="A40" s="417" t="s">
        <v>178</v>
      </c>
      <c r="B40" s="416" t="s">
        <v>179</v>
      </c>
      <c r="C40" s="156" t="s">
        <v>324</v>
      </c>
      <c r="D40" s="156">
        <f>SUM(D41:D45)</f>
        <v>3924.5</v>
      </c>
      <c r="E40" s="239">
        <f>SUM(E41:E45)</f>
        <v>3924.3</v>
      </c>
      <c r="F40" s="167"/>
      <c r="G40" s="167"/>
      <c r="H40" s="168"/>
      <c r="I40" s="168"/>
      <c r="J40" s="168"/>
      <c r="K40" s="168"/>
    </row>
    <row r="41" spans="1:11" ht="25.5">
      <c r="A41" s="417"/>
      <c r="B41" s="416"/>
      <c r="C41" s="155" t="s">
        <v>320</v>
      </c>
      <c r="D41" s="155">
        <f>D47+D53+D59</f>
        <v>0</v>
      </c>
      <c r="E41" s="243">
        <f>E47+E53+E59</f>
        <v>0</v>
      </c>
      <c r="F41" s="167"/>
      <c r="G41" s="167"/>
      <c r="H41" s="168"/>
      <c r="I41" s="168"/>
      <c r="J41" s="168"/>
      <c r="K41" s="168"/>
    </row>
    <row r="42" spans="1:11" ht="25.5">
      <c r="A42" s="417"/>
      <c r="B42" s="416"/>
      <c r="C42" s="155" t="s">
        <v>321</v>
      </c>
      <c r="D42" s="155">
        <f t="shared" ref="D42:E42" si="5">D48+D54+D60</f>
        <v>0</v>
      </c>
      <c r="E42" s="243">
        <f t="shared" si="5"/>
        <v>0</v>
      </c>
      <c r="F42" s="167"/>
      <c r="G42" s="167"/>
      <c r="H42" s="168"/>
      <c r="I42" s="168"/>
      <c r="J42" s="168"/>
      <c r="K42" s="168"/>
    </row>
    <row r="43" spans="1:11" ht="25.5">
      <c r="A43" s="417"/>
      <c r="B43" s="416"/>
      <c r="C43" s="155" t="s">
        <v>322</v>
      </c>
      <c r="D43" s="155">
        <f t="shared" ref="D43:E43" si="6">D49+D55+D61</f>
        <v>2524.5</v>
      </c>
      <c r="E43" s="243">
        <f t="shared" si="6"/>
        <v>2524.3000000000002</v>
      </c>
      <c r="F43" s="167"/>
      <c r="G43" s="167"/>
      <c r="H43" s="168"/>
      <c r="I43" s="168"/>
      <c r="J43" s="168"/>
      <c r="K43" s="168"/>
    </row>
    <row r="44" spans="1:11" ht="25.5">
      <c r="A44" s="417"/>
      <c r="B44" s="416"/>
      <c r="C44" s="155" t="s">
        <v>9</v>
      </c>
      <c r="D44" s="155">
        <f t="shared" ref="D44:E44" si="7">D50+D56+D62</f>
        <v>0</v>
      </c>
      <c r="E44" s="243">
        <f t="shared" si="7"/>
        <v>0</v>
      </c>
      <c r="F44" s="167"/>
      <c r="G44" s="167"/>
      <c r="H44" s="168"/>
      <c r="I44" s="168"/>
      <c r="J44" s="168"/>
      <c r="K44" s="168"/>
    </row>
    <row r="45" spans="1:11" ht="25.5">
      <c r="A45" s="417"/>
      <c r="B45" s="416"/>
      <c r="C45" s="155" t="s">
        <v>323</v>
      </c>
      <c r="D45" s="155">
        <f>D51+D57+D63</f>
        <v>1400</v>
      </c>
      <c r="E45" s="243">
        <f>E51+E57+E63</f>
        <v>1400</v>
      </c>
      <c r="F45" s="167"/>
      <c r="G45" s="167"/>
      <c r="H45" s="168"/>
      <c r="I45" s="168"/>
      <c r="J45" s="168"/>
      <c r="K45" s="168"/>
    </row>
    <row r="46" spans="1:11" ht="12.75" customHeight="1">
      <c r="A46" s="414" t="s">
        <v>180</v>
      </c>
      <c r="B46" s="410" t="s">
        <v>676</v>
      </c>
      <c r="C46" s="156" t="s">
        <v>324</v>
      </c>
      <c r="D46" s="156">
        <f>SUM(D47:D51)</f>
        <v>1917.9</v>
      </c>
      <c r="E46" s="239">
        <f>SUM(E47:E51)</f>
        <v>1917.9</v>
      </c>
    </row>
    <row r="47" spans="1:11" ht="25.5">
      <c r="A47" s="414"/>
      <c r="B47" s="410"/>
      <c r="C47" s="155" t="s">
        <v>320</v>
      </c>
      <c r="D47" s="155">
        <v>0</v>
      </c>
      <c r="E47" s="243">
        <v>0</v>
      </c>
    </row>
    <row r="48" spans="1:11" ht="25.5">
      <c r="A48" s="414"/>
      <c r="B48" s="410"/>
      <c r="C48" s="155" t="s">
        <v>321</v>
      </c>
      <c r="D48" s="155">
        <v>0</v>
      </c>
      <c r="E48" s="243">
        <v>0</v>
      </c>
    </row>
    <row r="49" spans="1:5" ht="25.5">
      <c r="A49" s="414"/>
      <c r="B49" s="410"/>
      <c r="C49" s="155" t="s">
        <v>322</v>
      </c>
      <c r="D49" s="155">
        <f>'Прил.2 МБ'!I28</f>
        <v>1167.9000000000001</v>
      </c>
      <c r="E49" s="243">
        <f>'Прил.2 МБ'!J28</f>
        <v>1167.9000000000001</v>
      </c>
    </row>
    <row r="50" spans="1:5" ht="25.5">
      <c r="A50" s="414"/>
      <c r="B50" s="410"/>
      <c r="C50" s="155" t="s">
        <v>9</v>
      </c>
      <c r="D50" s="155">
        <v>0</v>
      </c>
      <c r="E50" s="243">
        <v>0</v>
      </c>
    </row>
    <row r="51" spans="1:5" ht="25.5">
      <c r="A51" s="414"/>
      <c r="B51" s="410"/>
      <c r="C51" s="155" t="s">
        <v>323</v>
      </c>
      <c r="D51" s="155">
        <v>750</v>
      </c>
      <c r="E51" s="243">
        <v>750</v>
      </c>
    </row>
    <row r="52" spans="1:5" ht="12.75" customHeight="1">
      <c r="A52" s="414" t="s">
        <v>181</v>
      </c>
      <c r="B52" s="410" t="s">
        <v>182</v>
      </c>
      <c r="C52" s="156" t="s">
        <v>324</v>
      </c>
      <c r="D52" s="156">
        <f>SUM(D53:D57)</f>
        <v>0</v>
      </c>
      <c r="E52" s="239">
        <f>SUM(E53:E57)</f>
        <v>0</v>
      </c>
    </row>
    <row r="53" spans="1:5" ht="25.5">
      <c r="A53" s="414"/>
      <c r="B53" s="410"/>
      <c r="C53" s="155" t="s">
        <v>320</v>
      </c>
      <c r="D53" s="155">
        <v>0</v>
      </c>
      <c r="E53" s="243">
        <v>0</v>
      </c>
    </row>
    <row r="54" spans="1:5" ht="25.5">
      <c r="A54" s="414"/>
      <c r="B54" s="410"/>
      <c r="C54" s="155" t="s">
        <v>321</v>
      </c>
      <c r="D54" s="155">
        <v>0</v>
      </c>
      <c r="E54" s="243">
        <v>0</v>
      </c>
    </row>
    <row r="55" spans="1:5" ht="25.5">
      <c r="A55" s="414"/>
      <c r="B55" s="410"/>
      <c r="C55" s="155" t="s">
        <v>322</v>
      </c>
      <c r="D55" s="155">
        <f>'Прил.2 МБ'!I29</f>
        <v>0</v>
      </c>
      <c r="E55" s="243">
        <f>'Прил.2 МБ'!J29</f>
        <v>0</v>
      </c>
    </row>
    <row r="56" spans="1:5" ht="25.5">
      <c r="A56" s="414"/>
      <c r="B56" s="410"/>
      <c r="C56" s="155" t="s">
        <v>9</v>
      </c>
      <c r="D56" s="155">
        <v>0</v>
      </c>
      <c r="E56" s="243">
        <v>0</v>
      </c>
    </row>
    <row r="57" spans="1:5" ht="25.5">
      <c r="A57" s="414"/>
      <c r="B57" s="410"/>
      <c r="C57" s="155" t="s">
        <v>323</v>
      </c>
      <c r="D57" s="155">
        <v>0</v>
      </c>
      <c r="E57" s="243">
        <v>0</v>
      </c>
    </row>
    <row r="58" spans="1:5" ht="12.75" customHeight="1">
      <c r="A58" s="414" t="s">
        <v>183</v>
      </c>
      <c r="B58" s="410" t="s">
        <v>677</v>
      </c>
      <c r="C58" s="156" t="s">
        <v>324</v>
      </c>
      <c r="D58" s="156">
        <f>SUM(D59:D63)</f>
        <v>2006.6</v>
      </c>
      <c r="E58" s="239">
        <f>SUM(E59:E63)</f>
        <v>2006.4</v>
      </c>
    </row>
    <row r="59" spans="1:5" ht="25.5">
      <c r="A59" s="414"/>
      <c r="B59" s="410"/>
      <c r="C59" s="155" t="s">
        <v>320</v>
      </c>
      <c r="D59" s="155">
        <v>0</v>
      </c>
      <c r="E59" s="243">
        <v>0</v>
      </c>
    </row>
    <row r="60" spans="1:5" ht="25.5">
      <c r="A60" s="414"/>
      <c r="B60" s="410"/>
      <c r="C60" s="155" t="s">
        <v>321</v>
      </c>
      <c r="D60" s="155">
        <v>0</v>
      </c>
      <c r="E60" s="243">
        <v>0</v>
      </c>
    </row>
    <row r="61" spans="1:5" ht="25.5">
      <c r="A61" s="414"/>
      <c r="B61" s="410"/>
      <c r="C61" s="155" t="s">
        <v>322</v>
      </c>
      <c r="D61" s="155">
        <f>'Прил.2 МБ'!I30</f>
        <v>1356.6</v>
      </c>
      <c r="E61" s="243">
        <f>'Прил.2 МБ'!J30</f>
        <v>1356.4</v>
      </c>
    </row>
    <row r="62" spans="1:5" ht="25.5">
      <c r="A62" s="414"/>
      <c r="B62" s="410"/>
      <c r="C62" s="155" t="s">
        <v>9</v>
      </c>
      <c r="D62" s="155">
        <v>0</v>
      </c>
      <c r="E62" s="243">
        <v>0</v>
      </c>
    </row>
    <row r="63" spans="1:5" ht="25.5">
      <c r="A63" s="414"/>
      <c r="B63" s="410"/>
      <c r="C63" s="155" t="s">
        <v>323</v>
      </c>
      <c r="D63" s="155">
        <v>650</v>
      </c>
      <c r="E63" s="243">
        <v>650</v>
      </c>
    </row>
    <row r="64" spans="1:5" ht="18.75" customHeight="1">
      <c r="A64" s="414" t="s">
        <v>657</v>
      </c>
      <c r="B64" s="423" t="s">
        <v>650</v>
      </c>
      <c r="C64" s="156" t="s">
        <v>324</v>
      </c>
      <c r="D64" s="156">
        <f>SUM(D65:D69)</f>
        <v>0</v>
      </c>
      <c r="E64" s="239">
        <f>SUM(E65:E69)</f>
        <v>0</v>
      </c>
    </row>
    <row r="65" spans="1:5" ht="25.5">
      <c r="A65" s="414"/>
      <c r="B65" s="424"/>
      <c r="C65" s="155" t="s">
        <v>320</v>
      </c>
      <c r="D65" s="155">
        <v>0</v>
      </c>
      <c r="E65" s="243">
        <v>0</v>
      </c>
    </row>
    <row r="66" spans="1:5" ht="25.5">
      <c r="A66" s="414"/>
      <c r="B66" s="424"/>
      <c r="C66" s="155" t="s">
        <v>321</v>
      </c>
      <c r="D66" s="155">
        <v>0</v>
      </c>
      <c r="E66" s="243">
        <v>0</v>
      </c>
    </row>
    <row r="67" spans="1:5" ht="25.5">
      <c r="A67" s="414"/>
      <c r="B67" s="424"/>
      <c r="C67" s="155" t="s">
        <v>322</v>
      </c>
      <c r="D67" s="155">
        <f>'Прил.2 МБ'!I31</f>
        <v>0</v>
      </c>
      <c r="E67" s="243">
        <f>'Прил.2 МБ'!J31</f>
        <v>0</v>
      </c>
    </row>
    <row r="68" spans="1:5" ht="25.5">
      <c r="A68" s="414"/>
      <c r="B68" s="424"/>
      <c r="C68" s="155" t="s">
        <v>9</v>
      </c>
      <c r="D68" s="155">
        <v>0</v>
      </c>
      <c r="E68" s="243">
        <v>0</v>
      </c>
    </row>
    <row r="69" spans="1:5" ht="25.5">
      <c r="A69" s="414"/>
      <c r="B69" s="424"/>
      <c r="C69" s="155" t="s">
        <v>323</v>
      </c>
      <c r="D69" s="155">
        <v>0</v>
      </c>
      <c r="E69" s="243">
        <v>0</v>
      </c>
    </row>
    <row r="70" spans="1:5" ht="12.75" customHeight="1">
      <c r="A70" s="417" t="s">
        <v>184</v>
      </c>
      <c r="B70" s="416" t="s">
        <v>69</v>
      </c>
      <c r="C70" s="156" t="s">
        <v>324</v>
      </c>
      <c r="D70" s="156">
        <f>SUM(D71:D75)</f>
        <v>462</v>
      </c>
      <c r="E70" s="239">
        <f>SUM(E71:E75)</f>
        <v>460.5</v>
      </c>
    </row>
    <row r="71" spans="1:5" ht="25.5">
      <c r="A71" s="417"/>
      <c r="B71" s="416"/>
      <c r="C71" s="155" t="s">
        <v>320</v>
      </c>
      <c r="D71" s="155">
        <v>0</v>
      </c>
      <c r="E71" s="243">
        <v>0</v>
      </c>
    </row>
    <row r="72" spans="1:5" ht="25.5">
      <c r="A72" s="417"/>
      <c r="B72" s="416"/>
      <c r="C72" s="155" t="s">
        <v>321</v>
      </c>
      <c r="D72" s="155">
        <v>0</v>
      </c>
      <c r="E72" s="243">
        <v>0</v>
      </c>
    </row>
    <row r="73" spans="1:5" ht="25.5">
      <c r="A73" s="417"/>
      <c r="B73" s="416"/>
      <c r="C73" s="155" t="s">
        <v>322</v>
      </c>
      <c r="D73" s="155">
        <f>'Прил.2 МБ'!I32</f>
        <v>462</v>
      </c>
      <c r="E73" s="243">
        <f>'Прил.2 МБ'!J32</f>
        <v>460.5</v>
      </c>
    </row>
    <row r="74" spans="1:5" ht="25.5">
      <c r="A74" s="417"/>
      <c r="B74" s="416"/>
      <c r="C74" s="155" t="s">
        <v>9</v>
      </c>
      <c r="D74" s="155">
        <v>0</v>
      </c>
      <c r="E74" s="243">
        <v>0</v>
      </c>
    </row>
    <row r="75" spans="1:5" ht="25.5">
      <c r="A75" s="417"/>
      <c r="B75" s="416"/>
      <c r="C75" s="155" t="s">
        <v>323</v>
      </c>
      <c r="D75" s="155">
        <v>0</v>
      </c>
      <c r="E75" s="243">
        <v>0</v>
      </c>
    </row>
    <row r="76" spans="1:5" ht="12.75" customHeight="1">
      <c r="A76" s="417" t="s">
        <v>185</v>
      </c>
      <c r="B76" s="416" t="s">
        <v>186</v>
      </c>
      <c r="C76" s="156" t="s">
        <v>324</v>
      </c>
      <c r="D76" s="156">
        <f>SUM(D77:D81)</f>
        <v>98.8</v>
      </c>
      <c r="E76" s="239">
        <f>SUM(E77:E81)</f>
        <v>98.7</v>
      </c>
    </row>
    <row r="77" spans="1:5" ht="25.5">
      <c r="A77" s="417"/>
      <c r="B77" s="416"/>
      <c r="C77" s="155" t="s">
        <v>320</v>
      </c>
      <c r="D77" s="155">
        <f>D83+D89+D95</f>
        <v>0</v>
      </c>
      <c r="E77" s="243">
        <f>E83+E89+E95</f>
        <v>0</v>
      </c>
    </row>
    <row r="78" spans="1:5" ht="25.5">
      <c r="A78" s="417"/>
      <c r="B78" s="416"/>
      <c r="C78" s="155" t="s">
        <v>321</v>
      </c>
      <c r="D78" s="155">
        <f t="shared" ref="D78:E78" si="8">D84+D90+D96</f>
        <v>0</v>
      </c>
      <c r="E78" s="243">
        <f t="shared" si="8"/>
        <v>0</v>
      </c>
    </row>
    <row r="79" spans="1:5" ht="25.5">
      <c r="A79" s="417"/>
      <c r="B79" s="416"/>
      <c r="C79" s="155" t="s">
        <v>322</v>
      </c>
      <c r="D79" s="155">
        <f t="shared" ref="D79:E79" si="9">D85+D91+D97</f>
        <v>98.8</v>
      </c>
      <c r="E79" s="243">
        <f t="shared" si="9"/>
        <v>98.7</v>
      </c>
    </row>
    <row r="80" spans="1:5" ht="25.5">
      <c r="A80" s="417"/>
      <c r="B80" s="416"/>
      <c r="C80" s="155" t="s">
        <v>9</v>
      </c>
      <c r="D80" s="155">
        <f t="shared" ref="D80:E80" si="10">D86+D92+D98</f>
        <v>0</v>
      </c>
      <c r="E80" s="243">
        <f t="shared" si="10"/>
        <v>0</v>
      </c>
    </row>
    <row r="81" spans="1:5" ht="25.5">
      <c r="A81" s="417"/>
      <c r="B81" s="416"/>
      <c r="C81" s="155" t="s">
        <v>323</v>
      </c>
      <c r="D81" s="155">
        <f t="shared" ref="D81:E81" si="11">D87+D93+D99</f>
        <v>0</v>
      </c>
      <c r="E81" s="243">
        <f t="shared" si="11"/>
        <v>0</v>
      </c>
    </row>
    <row r="82" spans="1:5" ht="12.75" customHeight="1">
      <c r="A82" s="414" t="s">
        <v>187</v>
      </c>
      <c r="B82" s="410" t="s">
        <v>188</v>
      </c>
      <c r="C82" s="156" t="s">
        <v>324</v>
      </c>
      <c r="D82" s="156">
        <f>SUM(D83:D87)</f>
        <v>68.8</v>
      </c>
      <c r="E82" s="239">
        <f>SUM(E83:E87)</f>
        <v>68.7</v>
      </c>
    </row>
    <row r="83" spans="1:5" ht="25.5">
      <c r="A83" s="414"/>
      <c r="B83" s="410"/>
      <c r="C83" s="155" t="s">
        <v>320</v>
      </c>
      <c r="D83" s="155">
        <v>0</v>
      </c>
      <c r="E83" s="243">
        <v>0</v>
      </c>
    </row>
    <row r="84" spans="1:5" ht="25.5">
      <c r="A84" s="414"/>
      <c r="B84" s="410"/>
      <c r="C84" s="155" t="s">
        <v>321</v>
      </c>
      <c r="D84" s="155">
        <v>0</v>
      </c>
      <c r="E84" s="243">
        <v>0</v>
      </c>
    </row>
    <row r="85" spans="1:5" ht="25.5">
      <c r="A85" s="414"/>
      <c r="B85" s="410"/>
      <c r="C85" s="155" t="s">
        <v>322</v>
      </c>
      <c r="D85" s="155">
        <f>'Прил.2 МБ'!I34</f>
        <v>68.8</v>
      </c>
      <c r="E85" s="243">
        <f>'Прил.2 МБ'!J34</f>
        <v>68.7</v>
      </c>
    </row>
    <row r="86" spans="1:5" ht="25.5">
      <c r="A86" s="414"/>
      <c r="B86" s="410"/>
      <c r="C86" s="155" t="s">
        <v>9</v>
      </c>
      <c r="D86" s="155">
        <v>0</v>
      </c>
      <c r="E86" s="243">
        <v>0</v>
      </c>
    </row>
    <row r="87" spans="1:5" ht="25.5">
      <c r="A87" s="414"/>
      <c r="B87" s="410"/>
      <c r="C87" s="155" t="s">
        <v>323</v>
      </c>
      <c r="D87" s="155">
        <v>0</v>
      </c>
      <c r="E87" s="243">
        <v>0</v>
      </c>
    </row>
    <row r="88" spans="1:5" ht="16.5" customHeight="1">
      <c r="A88" s="414" t="s">
        <v>189</v>
      </c>
      <c r="B88" s="410" t="s">
        <v>190</v>
      </c>
      <c r="C88" s="156" t="s">
        <v>324</v>
      </c>
      <c r="D88" s="156">
        <f>SUM(D89:D93)</f>
        <v>30</v>
      </c>
      <c r="E88" s="239">
        <f>SUM(E89:E93)</f>
        <v>30</v>
      </c>
    </row>
    <row r="89" spans="1:5" ht="25.5">
      <c r="A89" s="414"/>
      <c r="B89" s="410"/>
      <c r="C89" s="155" t="s">
        <v>320</v>
      </c>
      <c r="D89" s="155">
        <v>0</v>
      </c>
      <c r="E89" s="243">
        <v>0</v>
      </c>
    </row>
    <row r="90" spans="1:5" ht="25.5">
      <c r="A90" s="414"/>
      <c r="B90" s="410"/>
      <c r="C90" s="155" t="s">
        <v>321</v>
      </c>
      <c r="D90" s="155">
        <v>0</v>
      </c>
      <c r="E90" s="243">
        <v>0</v>
      </c>
    </row>
    <row r="91" spans="1:5" ht="25.5">
      <c r="A91" s="414"/>
      <c r="B91" s="410"/>
      <c r="C91" s="155" t="s">
        <v>322</v>
      </c>
      <c r="D91" s="155">
        <f>'Прил.2 МБ'!I35</f>
        <v>30</v>
      </c>
      <c r="E91" s="243">
        <f>'Прил.2 МБ'!J35</f>
        <v>30</v>
      </c>
    </row>
    <row r="92" spans="1:5" ht="25.5">
      <c r="A92" s="414"/>
      <c r="B92" s="410"/>
      <c r="C92" s="155" t="s">
        <v>9</v>
      </c>
      <c r="D92" s="155">
        <v>0</v>
      </c>
      <c r="E92" s="243">
        <v>0</v>
      </c>
    </row>
    <row r="93" spans="1:5" ht="25.5">
      <c r="A93" s="414"/>
      <c r="B93" s="410"/>
      <c r="C93" s="155" t="s">
        <v>323</v>
      </c>
      <c r="D93" s="155">
        <v>0</v>
      </c>
      <c r="E93" s="243">
        <v>0</v>
      </c>
    </row>
    <row r="94" spans="1:5" ht="12.75" customHeight="1">
      <c r="A94" s="414" t="s">
        <v>191</v>
      </c>
      <c r="B94" s="410" t="s">
        <v>192</v>
      </c>
      <c r="C94" s="156" t="s">
        <v>324</v>
      </c>
      <c r="D94" s="156">
        <f>SUM(D95:D99)</f>
        <v>0</v>
      </c>
      <c r="E94" s="239">
        <f>SUM(E95:E99)</f>
        <v>0</v>
      </c>
    </row>
    <row r="95" spans="1:5" ht="25.5">
      <c r="A95" s="414"/>
      <c r="B95" s="410"/>
      <c r="C95" s="155" t="s">
        <v>320</v>
      </c>
      <c r="D95" s="155">
        <v>0</v>
      </c>
      <c r="E95" s="243">
        <v>0</v>
      </c>
    </row>
    <row r="96" spans="1:5" ht="25.5">
      <c r="A96" s="414"/>
      <c r="B96" s="410"/>
      <c r="C96" s="155" t="s">
        <v>321</v>
      </c>
      <c r="D96" s="155">
        <v>0</v>
      </c>
      <c r="E96" s="243">
        <v>0</v>
      </c>
    </row>
    <row r="97" spans="1:5" ht="25.5">
      <c r="A97" s="414"/>
      <c r="B97" s="410"/>
      <c r="C97" s="155" t="s">
        <v>322</v>
      </c>
      <c r="D97" s="155">
        <f>'Прил.2 МБ'!I36</f>
        <v>0</v>
      </c>
      <c r="E97" s="243">
        <f>'Прил.2 МБ'!J36</f>
        <v>0</v>
      </c>
    </row>
    <row r="98" spans="1:5" ht="25.5">
      <c r="A98" s="414"/>
      <c r="B98" s="410"/>
      <c r="C98" s="155" t="s">
        <v>9</v>
      </c>
      <c r="D98" s="155">
        <v>0</v>
      </c>
      <c r="E98" s="243">
        <v>0</v>
      </c>
    </row>
    <row r="99" spans="1:5" ht="25.5">
      <c r="A99" s="414"/>
      <c r="B99" s="410"/>
      <c r="C99" s="155" t="s">
        <v>323</v>
      </c>
      <c r="D99" s="155">
        <v>0</v>
      </c>
      <c r="E99" s="243">
        <v>0</v>
      </c>
    </row>
    <row r="100" spans="1:5" ht="12.75" customHeight="1">
      <c r="A100" s="417" t="s">
        <v>193</v>
      </c>
      <c r="B100" s="416" t="s">
        <v>70</v>
      </c>
      <c r="C100" s="156" t="s">
        <v>324</v>
      </c>
      <c r="D100" s="156">
        <f>SUM(D101:D105)</f>
        <v>142</v>
      </c>
      <c r="E100" s="239">
        <f>SUM(E101:E105)</f>
        <v>142</v>
      </c>
    </row>
    <row r="101" spans="1:5" ht="25.5">
      <c r="A101" s="417"/>
      <c r="B101" s="416"/>
      <c r="C101" s="155" t="s">
        <v>320</v>
      </c>
      <c r="D101" s="155">
        <f>D107+D113</f>
        <v>0</v>
      </c>
      <c r="E101" s="243">
        <f>E107+E113</f>
        <v>0</v>
      </c>
    </row>
    <row r="102" spans="1:5" ht="25.5">
      <c r="A102" s="417"/>
      <c r="B102" s="416"/>
      <c r="C102" s="155" t="s">
        <v>321</v>
      </c>
      <c r="D102" s="155">
        <f t="shared" ref="D102:E102" si="12">D108+D114</f>
        <v>0</v>
      </c>
      <c r="E102" s="243">
        <f t="shared" si="12"/>
        <v>0</v>
      </c>
    </row>
    <row r="103" spans="1:5" ht="25.5">
      <c r="A103" s="417"/>
      <c r="B103" s="416"/>
      <c r="C103" s="155" t="s">
        <v>322</v>
      </c>
      <c r="D103" s="155">
        <f t="shared" ref="D103:E103" si="13">D109+D115</f>
        <v>142</v>
      </c>
      <c r="E103" s="243">
        <f t="shared" si="13"/>
        <v>142</v>
      </c>
    </row>
    <row r="104" spans="1:5" ht="25.5">
      <c r="A104" s="417"/>
      <c r="B104" s="416"/>
      <c r="C104" s="155" t="s">
        <v>9</v>
      </c>
      <c r="D104" s="155">
        <f t="shared" ref="D104:E104" si="14">D110+D116</f>
        <v>0</v>
      </c>
      <c r="E104" s="243">
        <f t="shared" si="14"/>
        <v>0</v>
      </c>
    </row>
    <row r="105" spans="1:5" ht="25.5">
      <c r="A105" s="417"/>
      <c r="B105" s="416"/>
      <c r="C105" s="155" t="s">
        <v>323</v>
      </c>
      <c r="D105" s="155">
        <f t="shared" ref="D105:E105" si="15">D111+D117</f>
        <v>0</v>
      </c>
      <c r="E105" s="243">
        <f t="shared" si="15"/>
        <v>0</v>
      </c>
    </row>
    <row r="106" spans="1:5" ht="12.75" customHeight="1">
      <c r="A106" s="414" t="s">
        <v>194</v>
      </c>
      <c r="B106" s="410" t="s">
        <v>195</v>
      </c>
      <c r="C106" s="156" t="s">
        <v>324</v>
      </c>
      <c r="D106" s="156">
        <f>SUM(D107:D111)</f>
        <v>42</v>
      </c>
      <c r="E106" s="239">
        <f>SUM(E107:E111)</f>
        <v>42</v>
      </c>
    </row>
    <row r="107" spans="1:5" ht="25.5">
      <c r="A107" s="414"/>
      <c r="B107" s="410"/>
      <c r="C107" s="155" t="s">
        <v>320</v>
      </c>
      <c r="D107" s="155">
        <v>0</v>
      </c>
      <c r="E107" s="243">
        <v>0</v>
      </c>
    </row>
    <row r="108" spans="1:5" ht="25.5">
      <c r="A108" s="414"/>
      <c r="B108" s="410"/>
      <c r="C108" s="155" t="s">
        <v>321</v>
      </c>
      <c r="D108" s="155">
        <v>0</v>
      </c>
      <c r="E108" s="243">
        <v>0</v>
      </c>
    </row>
    <row r="109" spans="1:5" ht="25.5">
      <c r="A109" s="414"/>
      <c r="B109" s="410"/>
      <c r="C109" s="155" t="s">
        <v>322</v>
      </c>
      <c r="D109" s="155">
        <f>'Прил.2 МБ'!I38</f>
        <v>42</v>
      </c>
      <c r="E109" s="243">
        <f>'Прил.2 МБ'!J38</f>
        <v>42</v>
      </c>
    </row>
    <row r="110" spans="1:5" ht="25.5">
      <c r="A110" s="414"/>
      <c r="B110" s="410"/>
      <c r="C110" s="155" t="s">
        <v>9</v>
      </c>
      <c r="D110" s="155">
        <v>0</v>
      </c>
      <c r="E110" s="243">
        <v>0</v>
      </c>
    </row>
    <row r="111" spans="1:5" ht="25.5">
      <c r="A111" s="414"/>
      <c r="B111" s="410"/>
      <c r="C111" s="155" t="s">
        <v>323</v>
      </c>
      <c r="D111" s="155">
        <v>0</v>
      </c>
      <c r="E111" s="243">
        <v>0</v>
      </c>
    </row>
    <row r="112" spans="1:5" ht="12.75" customHeight="1">
      <c r="A112" s="414" t="s">
        <v>196</v>
      </c>
      <c r="B112" s="410" t="s">
        <v>197</v>
      </c>
      <c r="C112" s="156" t="s">
        <v>324</v>
      </c>
      <c r="D112" s="156">
        <f>SUM(D113:D117)</f>
        <v>100</v>
      </c>
      <c r="E112" s="239">
        <f>SUM(E113:E117)</f>
        <v>100</v>
      </c>
    </row>
    <row r="113" spans="1:5" ht="25.5">
      <c r="A113" s="414"/>
      <c r="B113" s="410"/>
      <c r="C113" s="155" t="s">
        <v>320</v>
      </c>
      <c r="D113" s="155">
        <v>0</v>
      </c>
      <c r="E113" s="243">
        <v>0</v>
      </c>
    </row>
    <row r="114" spans="1:5" ht="25.5">
      <c r="A114" s="414"/>
      <c r="B114" s="410"/>
      <c r="C114" s="155" t="s">
        <v>321</v>
      </c>
      <c r="D114" s="155">
        <v>0</v>
      </c>
      <c r="E114" s="243">
        <v>0</v>
      </c>
    </row>
    <row r="115" spans="1:5" ht="25.5">
      <c r="A115" s="414"/>
      <c r="B115" s="410"/>
      <c r="C115" s="155" t="s">
        <v>322</v>
      </c>
      <c r="D115" s="155">
        <f>'Прил.2 МБ'!I39</f>
        <v>100</v>
      </c>
      <c r="E115" s="243">
        <f>'Прил.2 МБ'!J39</f>
        <v>100</v>
      </c>
    </row>
    <row r="116" spans="1:5" ht="25.5">
      <c r="A116" s="414"/>
      <c r="B116" s="410"/>
      <c r="C116" s="155" t="s">
        <v>9</v>
      </c>
      <c r="D116" s="155">
        <v>0</v>
      </c>
      <c r="E116" s="243">
        <v>0</v>
      </c>
    </row>
    <row r="117" spans="1:5" ht="25.5">
      <c r="A117" s="414"/>
      <c r="B117" s="410"/>
      <c r="C117" s="155" t="s">
        <v>323</v>
      </c>
      <c r="D117" s="155">
        <v>0</v>
      </c>
      <c r="E117" s="243">
        <v>0</v>
      </c>
    </row>
    <row r="118" spans="1:5" ht="15" customHeight="1">
      <c r="A118" s="411" t="s">
        <v>198</v>
      </c>
      <c r="B118" s="412"/>
      <c r="C118" s="412"/>
      <c r="D118" s="412"/>
      <c r="E118" s="422"/>
    </row>
    <row r="119" spans="1:5" ht="12.75" customHeight="1">
      <c r="A119" s="417" t="s">
        <v>199</v>
      </c>
      <c r="B119" s="416" t="s">
        <v>200</v>
      </c>
      <c r="C119" s="156" t="s">
        <v>324</v>
      </c>
      <c r="D119" s="156">
        <f>SUM(D120:D124)</f>
        <v>378.6</v>
      </c>
      <c r="E119" s="239">
        <f>SUM(E120:E124)</f>
        <v>378.6</v>
      </c>
    </row>
    <row r="120" spans="1:5" ht="25.5">
      <c r="A120" s="417"/>
      <c r="B120" s="416"/>
      <c r="C120" s="155" t="s">
        <v>320</v>
      </c>
      <c r="D120" s="155">
        <f>D126+D132</f>
        <v>0</v>
      </c>
      <c r="E120" s="243">
        <f>E126+E132</f>
        <v>0</v>
      </c>
    </row>
    <row r="121" spans="1:5" ht="25.5">
      <c r="A121" s="417"/>
      <c r="B121" s="416"/>
      <c r="C121" s="155" t="s">
        <v>321</v>
      </c>
      <c r="D121" s="155">
        <f t="shared" ref="D121:E121" si="16">D127+D133</f>
        <v>0</v>
      </c>
      <c r="E121" s="243">
        <f t="shared" si="16"/>
        <v>0</v>
      </c>
    </row>
    <row r="122" spans="1:5" ht="25.5">
      <c r="A122" s="417"/>
      <c r="B122" s="416"/>
      <c r="C122" s="155" t="s">
        <v>322</v>
      </c>
      <c r="D122" s="155">
        <f t="shared" ref="D122:E122" si="17">D128+D134</f>
        <v>378.6</v>
      </c>
      <c r="E122" s="243">
        <f t="shared" si="17"/>
        <v>378.6</v>
      </c>
    </row>
    <row r="123" spans="1:5" ht="25.5">
      <c r="A123" s="417"/>
      <c r="B123" s="416"/>
      <c r="C123" s="155" t="s">
        <v>9</v>
      </c>
      <c r="D123" s="155">
        <f t="shared" ref="D123:E123" si="18">D129+D135</f>
        <v>0</v>
      </c>
      <c r="E123" s="243">
        <f t="shared" si="18"/>
        <v>0</v>
      </c>
    </row>
    <row r="124" spans="1:5" ht="25.5">
      <c r="A124" s="417"/>
      <c r="B124" s="416"/>
      <c r="C124" s="155" t="s">
        <v>323</v>
      </c>
      <c r="D124" s="155">
        <f t="shared" ref="D124:E124" si="19">D130+D136</f>
        <v>0</v>
      </c>
      <c r="E124" s="243">
        <f t="shared" si="19"/>
        <v>0</v>
      </c>
    </row>
    <row r="125" spans="1:5" ht="12.75" customHeight="1">
      <c r="A125" s="414" t="s">
        <v>201</v>
      </c>
      <c r="B125" s="410" t="s">
        <v>202</v>
      </c>
      <c r="C125" s="156" t="s">
        <v>324</v>
      </c>
      <c r="D125" s="156">
        <f>SUM(D126:D130)</f>
        <v>378.6</v>
      </c>
      <c r="E125" s="239">
        <f>SUM(E126:E130)</f>
        <v>378.6</v>
      </c>
    </row>
    <row r="126" spans="1:5" ht="25.5">
      <c r="A126" s="414"/>
      <c r="B126" s="410"/>
      <c r="C126" s="155" t="s">
        <v>320</v>
      </c>
      <c r="D126" s="155">
        <v>0</v>
      </c>
      <c r="E126" s="243">
        <v>0</v>
      </c>
    </row>
    <row r="127" spans="1:5" ht="25.5">
      <c r="A127" s="414"/>
      <c r="B127" s="410"/>
      <c r="C127" s="155" t="s">
        <v>321</v>
      </c>
      <c r="D127" s="155">
        <v>0</v>
      </c>
      <c r="E127" s="243">
        <v>0</v>
      </c>
    </row>
    <row r="128" spans="1:5" ht="25.5">
      <c r="A128" s="414"/>
      <c r="B128" s="410"/>
      <c r="C128" s="155" t="s">
        <v>322</v>
      </c>
      <c r="D128" s="155">
        <f>'Прил.2 МБ'!I42</f>
        <v>378.6</v>
      </c>
      <c r="E128" s="243">
        <f>'Прил.2 МБ'!J42</f>
        <v>378.6</v>
      </c>
    </row>
    <row r="129" spans="1:5" ht="25.5">
      <c r="A129" s="414"/>
      <c r="B129" s="410"/>
      <c r="C129" s="155" t="s">
        <v>9</v>
      </c>
      <c r="D129" s="155">
        <v>0</v>
      </c>
      <c r="E129" s="243">
        <v>0</v>
      </c>
    </row>
    <row r="130" spans="1:5" ht="25.5">
      <c r="A130" s="414"/>
      <c r="B130" s="410"/>
      <c r="C130" s="155" t="s">
        <v>323</v>
      </c>
      <c r="D130" s="155">
        <v>0</v>
      </c>
      <c r="E130" s="243">
        <v>0</v>
      </c>
    </row>
    <row r="131" spans="1:5" ht="12.75" customHeight="1">
      <c r="A131" s="414" t="s">
        <v>203</v>
      </c>
      <c r="B131" s="410" t="s">
        <v>204</v>
      </c>
      <c r="C131" s="156" t="s">
        <v>324</v>
      </c>
      <c r="D131" s="156">
        <f>SUM(D132:D136)</f>
        <v>0</v>
      </c>
      <c r="E131" s="239">
        <f>SUM(E132:E136)</f>
        <v>0</v>
      </c>
    </row>
    <row r="132" spans="1:5" ht="25.5">
      <c r="A132" s="414"/>
      <c r="B132" s="410"/>
      <c r="C132" s="155" t="s">
        <v>320</v>
      </c>
      <c r="D132" s="155">
        <v>0</v>
      </c>
      <c r="E132" s="243">
        <v>0</v>
      </c>
    </row>
    <row r="133" spans="1:5" ht="25.5">
      <c r="A133" s="414"/>
      <c r="B133" s="410"/>
      <c r="C133" s="155" t="s">
        <v>321</v>
      </c>
      <c r="D133" s="155">
        <v>0</v>
      </c>
      <c r="E133" s="243">
        <v>0</v>
      </c>
    </row>
    <row r="134" spans="1:5" ht="25.5">
      <c r="A134" s="414"/>
      <c r="B134" s="410"/>
      <c r="C134" s="155" t="s">
        <v>322</v>
      </c>
      <c r="D134" s="155">
        <f>'Прил.2 МБ'!I43</f>
        <v>0</v>
      </c>
      <c r="E134" s="243">
        <f>'Прил.2 МБ'!J43</f>
        <v>0</v>
      </c>
    </row>
    <row r="135" spans="1:5" ht="25.5">
      <c r="A135" s="414"/>
      <c r="B135" s="410"/>
      <c r="C135" s="155" t="s">
        <v>9</v>
      </c>
      <c r="D135" s="155">
        <v>0</v>
      </c>
      <c r="E135" s="243">
        <v>0</v>
      </c>
    </row>
    <row r="136" spans="1:5" ht="25.5">
      <c r="A136" s="414"/>
      <c r="B136" s="410"/>
      <c r="C136" s="155" t="s">
        <v>323</v>
      </c>
      <c r="D136" s="155">
        <v>0</v>
      </c>
      <c r="E136" s="243">
        <v>0</v>
      </c>
    </row>
    <row r="137" spans="1:5" ht="28.5" customHeight="1">
      <c r="A137" s="411" t="s">
        <v>205</v>
      </c>
      <c r="B137" s="412"/>
      <c r="C137" s="412"/>
      <c r="D137" s="412"/>
      <c r="E137" s="422"/>
    </row>
    <row r="138" spans="1:5" ht="12.75" customHeight="1">
      <c r="A138" s="417" t="s">
        <v>206</v>
      </c>
      <c r="B138" s="416" t="s">
        <v>207</v>
      </c>
      <c r="C138" s="156" t="s">
        <v>324</v>
      </c>
      <c r="D138" s="156">
        <f>SUM(D139:D143)</f>
        <v>953</v>
      </c>
      <c r="E138" s="239">
        <f>SUM(E139:E143)</f>
        <v>952.8</v>
      </c>
    </row>
    <row r="139" spans="1:5" ht="25.5">
      <c r="A139" s="417"/>
      <c r="B139" s="416"/>
      <c r="C139" s="155" t="s">
        <v>320</v>
      </c>
      <c r="D139" s="155">
        <f>D145</f>
        <v>0</v>
      </c>
      <c r="E139" s="243">
        <f>E145</f>
        <v>0</v>
      </c>
    </row>
    <row r="140" spans="1:5" ht="25.5">
      <c r="A140" s="417"/>
      <c r="B140" s="416"/>
      <c r="C140" s="155" t="s">
        <v>321</v>
      </c>
      <c r="D140" s="155">
        <f t="shared" ref="D140:E140" si="20">D146</f>
        <v>0</v>
      </c>
      <c r="E140" s="243">
        <f t="shared" si="20"/>
        <v>0</v>
      </c>
    </row>
    <row r="141" spans="1:5" ht="25.5">
      <c r="A141" s="417"/>
      <c r="B141" s="416"/>
      <c r="C141" s="155" t="s">
        <v>322</v>
      </c>
      <c r="D141" s="155">
        <f t="shared" ref="D141:E141" si="21">D147</f>
        <v>953</v>
      </c>
      <c r="E141" s="243">
        <f t="shared" si="21"/>
        <v>952.8</v>
      </c>
    </row>
    <row r="142" spans="1:5" ht="25.5">
      <c r="A142" s="417"/>
      <c r="B142" s="416"/>
      <c r="C142" s="155" t="s">
        <v>9</v>
      </c>
      <c r="D142" s="155">
        <f t="shared" ref="D142:E142" si="22">D148</f>
        <v>0</v>
      </c>
      <c r="E142" s="243">
        <f t="shared" si="22"/>
        <v>0</v>
      </c>
    </row>
    <row r="143" spans="1:5" ht="25.5">
      <c r="A143" s="417"/>
      <c r="B143" s="416"/>
      <c r="C143" s="155" t="s">
        <v>323</v>
      </c>
      <c r="D143" s="155">
        <f t="shared" ref="D143:E143" si="23">D149</f>
        <v>0</v>
      </c>
      <c r="E143" s="243">
        <f t="shared" si="23"/>
        <v>0</v>
      </c>
    </row>
    <row r="144" spans="1:5" ht="12.75" customHeight="1">
      <c r="A144" s="414" t="s">
        <v>208</v>
      </c>
      <c r="B144" s="410" t="s">
        <v>209</v>
      </c>
      <c r="C144" s="156" t="s">
        <v>324</v>
      </c>
      <c r="D144" s="156">
        <f>SUM(D145:D149)</f>
        <v>953</v>
      </c>
      <c r="E144" s="239">
        <f>SUM(E145:E149)</f>
        <v>952.8</v>
      </c>
    </row>
    <row r="145" spans="1:11" ht="25.5">
      <c r="A145" s="414"/>
      <c r="B145" s="410"/>
      <c r="C145" s="155" t="s">
        <v>320</v>
      </c>
      <c r="D145" s="155">
        <v>0</v>
      </c>
      <c r="E145" s="243">
        <v>0</v>
      </c>
      <c r="F145" s="167"/>
      <c r="G145" s="167"/>
      <c r="H145" s="168"/>
      <c r="I145" s="168"/>
      <c r="J145" s="168"/>
      <c r="K145" s="168"/>
    </row>
    <row r="146" spans="1:11" ht="25.5">
      <c r="A146" s="414"/>
      <c r="B146" s="410"/>
      <c r="C146" s="155" t="s">
        <v>321</v>
      </c>
      <c r="D146" s="155">
        <v>0</v>
      </c>
      <c r="E146" s="243">
        <v>0</v>
      </c>
      <c r="F146" s="167"/>
      <c r="G146" s="167"/>
      <c r="H146" s="168"/>
      <c r="I146" s="168"/>
      <c r="J146" s="168"/>
      <c r="K146" s="168"/>
    </row>
    <row r="147" spans="1:11" ht="25.5">
      <c r="A147" s="414"/>
      <c r="B147" s="410"/>
      <c r="C147" s="155" t="s">
        <v>322</v>
      </c>
      <c r="D147" s="155">
        <f>'Прил.2 МБ'!I46</f>
        <v>953</v>
      </c>
      <c r="E147" s="243">
        <f>'Прил.2 МБ'!J46</f>
        <v>952.8</v>
      </c>
      <c r="F147" s="167"/>
      <c r="G147" s="167"/>
      <c r="H147" s="168"/>
      <c r="I147" s="168"/>
      <c r="J147" s="168"/>
      <c r="K147" s="168"/>
    </row>
    <row r="148" spans="1:11" ht="25.5">
      <c r="A148" s="414"/>
      <c r="B148" s="410"/>
      <c r="C148" s="155" t="s">
        <v>9</v>
      </c>
      <c r="D148" s="155">
        <v>0</v>
      </c>
      <c r="E148" s="243">
        <v>0</v>
      </c>
      <c r="F148" s="167"/>
      <c r="G148" s="167"/>
      <c r="H148" s="168"/>
      <c r="I148" s="168"/>
      <c r="J148" s="168"/>
      <c r="K148" s="168"/>
    </row>
    <row r="149" spans="1:11" ht="25.5">
      <c r="A149" s="414"/>
      <c r="B149" s="410"/>
      <c r="C149" s="155" t="s">
        <v>323</v>
      </c>
      <c r="D149" s="155">
        <v>0</v>
      </c>
      <c r="E149" s="243">
        <v>0</v>
      </c>
      <c r="F149" s="167"/>
      <c r="G149" s="167"/>
      <c r="H149" s="168"/>
      <c r="I149" s="168"/>
      <c r="J149" s="168"/>
      <c r="K149" s="168"/>
    </row>
    <row r="150" spans="1:11" ht="15" customHeight="1">
      <c r="A150" s="411" t="s">
        <v>210</v>
      </c>
      <c r="B150" s="412"/>
      <c r="C150" s="412"/>
      <c r="D150" s="412"/>
      <c r="E150" s="422"/>
      <c r="F150" s="76"/>
      <c r="G150" s="76"/>
      <c r="H150" s="21"/>
      <c r="I150" s="21"/>
      <c r="J150" s="21"/>
      <c r="K150" s="168"/>
    </row>
    <row r="151" spans="1:11" ht="15" customHeight="1">
      <c r="A151" s="417" t="s">
        <v>211</v>
      </c>
      <c r="B151" s="416" t="s">
        <v>212</v>
      </c>
      <c r="C151" s="156" t="s">
        <v>324</v>
      </c>
      <c r="D151" s="156">
        <f>SUM(D152:D156)</f>
        <v>12745.300000000001</v>
      </c>
      <c r="E151" s="239">
        <f>SUM(E152:E156)</f>
        <v>12744.699999999999</v>
      </c>
      <c r="F151" s="76"/>
      <c r="G151" s="76"/>
      <c r="H151" s="21"/>
      <c r="I151" s="21"/>
      <c r="J151" s="21"/>
      <c r="K151" s="168"/>
    </row>
    <row r="152" spans="1:11" ht="25.5" customHeight="1">
      <c r="A152" s="417"/>
      <c r="B152" s="416"/>
      <c r="C152" s="155" t="s">
        <v>320</v>
      </c>
      <c r="D152" s="155">
        <f>D158+D164+D170</f>
        <v>0</v>
      </c>
      <c r="E152" s="243">
        <f>E158+E164+E170</f>
        <v>0</v>
      </c>
      <c r="F152" s="167"/>
      <c r="G152" s="167"/>
      <c r="H152" s="168"/>
      <c r="I152" s="168"/>
      <c r="J152" s="168"/>
      <c r="K152" s="168"/>
    </row>
    <row r="153" spans="1:11" ht="25.5">
      <c r="A153" s="417"/>
      <c r="B153" s="416"/>
      <c r="C153" s="155" t="s">
        <v>321</v>
      </c>
      <c r="D153" s="155">
        <f t="shared" ref="D153:E153" si="24">D159+D165+D171</f>
        <v>0</v>
      </c>
      <c r="E153" s="243">
        <f t="shared" si="24"/>
        <v>0</v>
      </c>
      <c r="F153" s="167"/>
      <c r="G153" s="167"/>
      <c r="H153" s="168"/>
      <c r="I153" s="168"/>
      <c r="J153" s="168"/>
      <c r="K153" s="168"/>
    </row>
    <row r="154" spans="1:11" ht="25.5">
      <c r="A154" s="417"/>
      <c r="B154" s="416"/>
      <c r="C154" s="155" t="s">
        <v>322</v>
      </c>
      <c r="D154" s="155">
        <f t="shared" ref="D154:E154" si="25">D160+D166+D172</f>
        <v>12745.300000000001</v>
      </c>
      <c r="E154" s="243">
        <f t="shared" si="25"/>
        <v>12744.699999999999</v>
      </c>
      <c r="F154" s="167"/>
      <c r="G154" s="167"/>
      <c r="H154" s="168"/>
      <c r="I154" s="168"/>
      <c r="J154" s="168"/>
      <c r="K154" s="168"/>
    </row>
    <row r="155" spans="1:11" ht="25.5">
      <c r="A155" s="417"/>
      <c r="B155" s="416"/>
      <c r="C155" s="155" t="s">
        <v>9</v>
      </c>
      <c r="D155" s="155">
        <f t="shared" ref="D155:E155" si="26">D161+D167+D173</f>
        <v>0</v>
      </c>
      <c r="E155" s="243">
        <f t="shared" si="26"/>
        <v>0</v>
      </c>
      <c r="F155" s="167"/>
      <c r="G155" s="167"/>
      <c r="H155" s="168"/>
      <c r="I155" s="168"/>
      <c r="J155" s="168"/>
      <c r="K155" s="168"/>
    </row>
    <row r="156" spans="1:11" ht="25.5">
      <c r="A156" s="417"/>
      <c r="B156" s="416"/>
      <c r="C156" s="155" t="s">
        <v>323</v>
      </c>
      <c r="D156" s="155">
        <f t="shared" ref="D156:E156" si="27">D162+D168+D174</f>
        <v>0</v>
      </c>
      <c r="E156" s="243">
        <f t="shared" si="27"/>
        <v>0</v>
      </c>
      <c r="F156" s="167"/>
      <c r="G156" s="167"/>
      <c r="H156" s="168"/>
      <c r="I156" s="168"/>
      <c r="J156" s="168"/>
      <c r="K156" s="168"/>
    </row>
    <row r="157" spans="1:11" ht="12.75" customHeight="1">
      <c r="A157" s="414" t="s">
        <v>213</v>
      </c>
      <c r="B157" s="410" t="s">
        <v>214</v>
      </c>
      <c r="C157" s="156" t="s">
        <v>324</v>
      </c>
      <c r="D157" s="156">
        <f>SUM(D158:D162)</f>
        <v>10817.7</v>
      </c>
      <c r="E157" s="239">
        <f>SUM(E158:E162)</f>
        <v>10817.8</v>
      </c>
      <c r="F157" s="167"/>
      <c r="G157" s="167"/>
      <c r="H157" s="168"/>
      <c r="I157" s="168"/>
      <c r="J157" s="168"/>
      <c r="K157" s="168"/>
    </row>
    <row r="158" spans="1:11" ht="25.5">
      <c r="A158" s="414"/>
      <c r="B158" s="410"/>
      <c r="C158" s="155" t="s">
        <v>320</v>
      </c>
      <c r="D158" s="155">
        <v>0</v>
      </c>
      <c r="E158" s="243">
        <v>0</v>
      </c>
      <c r="F158" s="167"/>
      <c r="G158" s="167"/>
      <c r="H158" s="168"/>
      <c r="I158" s="168"/>
      <c r="J158" s="168"/>
      <c r="K158" s="168"/>
    </row>
    <row r="159" spans="1:11" ht="25.5">
      <c r="A159" s="414"/>
      <c r="B159" s="410"/>
      <c r="C159" s="155" t="s">
        <v>321</v>
      </c>
      <c r="D159" s="155">
        <v>0</v>
      </c>
      <c r="E159" s="243">
        <v>0</v>
      </c>
      <c r="F159" s="167"/>
      <c r="G159" s="167"/>
      <c r="H159" s="168"/>
      <c r="I159" s="168"/>
      <c r="J159" s="168"/>
      <c r="K159" s="168"/>
    </row>
    <row r="160" spans="1:11" ht="25.5">
      <c r="A160" s="414"/>
      <c r="B160" s="410"/>
      <c r="C160" s="155" t="s">
        <v>322</v>
      </c>
      <c r="D160" s="155">
        <f>'Прил.2 МБ'!I49</f>
        <v>10817.7</v>
      </c>
      <c r="E160" s="243">
        <f>'Прил.2 МБ'!J49</f>
        <v>10817.8</v>
      </c>
      <c r="F160" s="167"/>
      <c r="G160" s="167"/>
      <c r="H160" s="168"/>
      <c r="I160" s="168"/>
      <c r="J160" s="168"/>
      <c r="K160" s="168"/>
    </row>
    <row r="161" spans="1:11" ht="25.5">
      <c r="A161" s="414"/>
      <c r="B161" s="410"/>
      <c r="C161" s="155" t="s">
        <v>9</v>
      </c>
      <c r="D161" s="155">
        <v>0</v>
      </c>
      <c r="E161" s="243">
        <v>0</v>
      </c>
      <c r="F161" s="167"/>
      <c r="G161" s="167"/>
      <c r="H161" s="168"/>
      <c r="I161" s="168"/>
      <c r="J161" s="168"/>
      <c r="K161" s="168"/>
    </row>
    <row r="162" spans="1:11" ht="25.5">
      <c r="A162" s="414"/>
      <c r="B162" s="410"/>
      <c r="C162" s="155" t="s">
        <v>323</v>
      </c>
      <c r="D162" s="155">
        <v>0</v>
      </c>
      <c r="E162" s="243">
        <v>0</v>
      </c>
      <c r="F162" s="167"/>
      <c r="G162" s="167"/>
      <c r="H162" s="168"/>
      <c r="I162" s="168"/>
      <c r="J162" s="168"/>
      <c r="K162" s="168"/>
    </row>
    <row r="163" spans="1:11" ht="15" customHeight="1">
      <c r="A163" s="414" t="s">
        <v>215</v>
      </c>
      <c r="B163" s="410" t="s">
        <v>216</v>
      </c>
      <c r="C163" s="156" t="s">
        <v>324</v>
      </c>
      <c r="D163" s="156">
        <f>SUM(D164:D168)</f>
        <v>1927.6</v>
      </c>
      <c r="E163" s="239">
        <f>SUM(E164:E168)</f>
        <v>1926.9</v>
      </c>
      <c r="F163" s="167"/>
      <c r="G163" s="167"/>
      <c r="H163" s="168"/>
      <c r="I163" s="168"/>
      <c r="J163" s="168"/>
      <c r="K163" s="168"/>
    </row>
    <row r="164" spans="1:11" ht="25.5">
      <c r="A164" s="414"/>
      <c r="B164" s="410"/>
      <c r="C164" s="155" t="s">
        <v>320</v>
      </c>
      <c r="D164" s="155">
        <v>0</v>
      </c>
      <c r="E164" s="243">
        <v>0</v>
      </c>
      <c r="F164" s="167"/>
      <c r="G164" s="167"/>
      <c r="H164" s="168"/>
      <c r="I164" s="168"/>
      <c r="J164" s="168"/>
      <c r="K164" s="168"/>
    </row>
    <row r="165" spans="1:11" ht="25.5">
      <c r="A165" s="414"/>
      <c r="B165" s="410"/>
      <c r="C165" s="155" t="s">
        <v>321</v>
      </c>
      <c r="D165" s="155">
        <v>0</v>
      </c>
      <c r="E165" s="243">
        <v>0</v>
      </c>
      <c r="F165" s="167"/>
      <c r="G165" s="167"/>
      <c r="H165" s="168"/>
      <c r="I165" s="168"/>
      <c r="J165" s="168"/>
      <c r="K165" s="168"/>
    </row>
    <row r="166" spans="1:11" ht="25.5">
      <c r="A166" s="414"/>
      <c r="B166" s="410"/>
      <c r="C166" s="155" t="s">
        <v>322</v>
      </c>
      <c r="D166" s="155">
        <f>'Прил.2 МБ'!I50</f>
        <v>1927.6</v>
      </c>
      <c r="E166" s="243">
        <f>'Прил.2 МБ'!J50</f>
        <v>1926.9</v>
      </c>
      <c r="F166" s="167"/>
      <c r="G166" s="167"/>
      <c r="H166" s="168"/>
      <c r="I166" s="168"/>
      <c r="J166" s="168"/>
      <c r="K166" s="168"/>
    </row>
    <row r="167" spans="1:11" ht="25.5">
      <c r="A167" s="414"/>
      <c r="B167" s="410"/>
      <c r="C167" s="155" t="s">
        <v>9</v>
      </c>
      <c r="D167" s="155">
        <v>0</v>
      </c>
      <c r="E167" s="243">
        <v>0</v>
      </c>
      <c r="F167" s="167"/>
      <c r="G167" s="167"/>
      <c r="H167" s="168"/>
      <c r="I167" s="168"/>
      <c r="J167" s="168"/>
      <c r="K167" s="168"/>
    </row>
    <row r="168" spans="1:11" ht="25.5">
      <c r="A168" s="414"/>
      <c r="B168" s="410"/>
      <c r="C168" s="155" t="s">
        <v>323</v>
      </c>
      <c r="D168" s="155">
        <v>0</v>
      </c>
      <c r="E168" s="243">
        <v>0</v>
      </c>
      <c r="F168" s="167"/>
      <c r="G168" s="167"/>
      <c r="H168" s="168"/>
      <c r="I168" s="168"/>
      <c r="J168" s="168"/>
      <c r="K168" s="168"/>
    </row>
    <row r="169" spans="1:11" ht="15" customHeight="1">
      <c r="A169" s="414" t="s">
        <v>217</v>
      </c>
      <c r="B169" s="410" t="s">
        <v>218</v>
      </c>
      <c r="C169" s="156" t="s">
        <v>324</v>
      </c>
      <c r="D169" s="156">
        <f>SUM(D170:D174)</f>
        <v>0</v>
      </c>
      <c r="E169" s="239">
        <f>SUM(E170:E174)</f>
        <v>0</v>
      </c>
      <c r="F169" s="167"/>
      <c r="G169" s="167"/>
      <c r="H169" s="168"/>
      <c r="I169" s="168"/>
      <c r="J169" s="168"/>
      <c r="K169" s="168"/>
    </row>
    <row r="170" spans="1:11" ht="25.5">
      <c r="A170" s="414"/>
      <c r="B170" s="410"/>
      <c r="C170" s="155" t="s">
        <v>320</v>
      </c>
      <c r="D170" s="155">
        <v>0</v>
      </c>
      <c r="E170" s="243">
        <v>0</v>
      </c>
    </row>
    <row r="171" spans="1:11" ht="25.5">
      <c r="A171" s="414"/>
      <c r="B171" s="410"/>
      <c r="C171" s="155" t="s">
        <v>321</v>
      </c>
      <c r="D171" s="155">
        <v>0</v>
      </c>
      <c r="E171" s="243">
        <v>0</v>
      </c>
    </row>
    <row r="172" spans="1:11" ht="25.5">
      <c r="A172" s="414"/>
      <c r="B172" s="410"/>
      <c r="C172" s="155" t="s">
        <v>322</v>
      </c>
      <c r="D172" s="155">
        <f>'Прил.2 МБ'!I51</f>
        <v>0</v>
      </c>
      <c r="E172" s="243">
        <f>'Прил.2 МБ'!J51</f>
        <v>0</v>
      </c>
    </row>
    <row r="173" spans="1:11" ht="25.5">
      <c r="A173" s="414"/>
      <c r="B173" s="410"/>
      <c r="C173" s="155" t="s">
        <v>9</v>
      </c>
      <c r="D173" s="155">
        <v>0</v>
      </c>
      <c r="E173" s="243">
        <v>0</v>
      </c>
    </row>
    <row r="174" spans="1:11" ht="25.5">
      <c r="A174" s="414"/>
      <c r="B174" s="410"/>
      <c r="C174" s="155" t="s">
        <v>323</v>
      </c>
      <c r="D174" s="155">
        <v>0</v>
      </c>
      <c r="E174" s="243">
        <v>0</v>
      </c>
    </row>
    <row r="175" spans="1:11" ht="12.75" customHeight="1">
      <c r="A175" s="417" t="s">
        <v>219</v>
      </c>
      <c r="B175" s="416" t="s">
        <v>71</v>
      </c>
      <c r="C175" s="156" t="s">
        <v>324</v>
      </c>
      <c r="D175" s="156">
        <f>SUM(D176:D180)</f>
        <v>0</v>
      </c>
      <c r="E175" s="239">
        <f>SUM(E176:E180)</f>
        <v>0</v>
      </c>
    </row>
    <row r="176" spans="1:11" ht="25.5">
      <c r="A176" s="417"/>
      <c r="B176" s="416"/>
      <c r="C176" s="155" t="s">
        <v>320</v>
      </c>
      <c r="D176" s="155">
        <v>0</v>
      </c>
      <c r="E176" s="243">
        <v>0</v>
      </c>
    </row>
    <row r="177" spans="1:5" ht="25.5">
      <c r="A177" s="417"/>
      <c r="B177" s="416"/>
      <c r="C177" s="155" t="s">
        <v>321</v>
      </c>
      <c r="D177" s="155">
        <v>0</v>
      </c>
      <c r="E177" s="243">
        <v>0</v>
      </c>
    </row>
    <row r="178" spans="1:5" ht="25.5">
      <c r="A178" s="417"/>
      <c r="B178" s="416"/>
      <c r="C178" s="155" t="s">
        <v>322</v>
      </c>
      <c r="D178" s="155">
        <f>'Прил.2 МБ'!I52</f>
        <v>0</v>
      </c>
      <c r="E178" s="243">
        <f>'Прил.2 МБ'!J52</f>
        <v>0</v>
      </c>
    </row>
    <row r="179" spans="1:5" ht="25.5">
      <c r="A179" s="417"/>
      <c r="B179" s="416"/>
      <c r="C179" s="155" t="s">
        <v>9</v>
      </c>
      <c r="D179" s="155">
        <v>0</v>
      </c>
      <c r="E179" s="243">
        <v>0</v>
      </c>
    </row>
    <row r="180" spans="1:5" ht="25.5">
      <c r="A180" s="417"/>
      <c r="B180" s="416"/>
      <c r="C180" s="155" t="s">
        <v>323</v>
      </c>
      <c r="D180" s="155">
        <v>0</v>
      </c>
      <c r="E180" s="243">
        <v>0</v>
      </c>
    </row>
    <row r="181" spans="1:5" ht="23.25" customHeight="1">
      <c r="A181" s="417" t="s">
        <v>378</v>
      </c>
      <c r="B181" s="416" t="s">
        <v>789</v>
      </c>
      <c r="C181" s="156" t="s">
        <v>324</v>
      </c>
      <c r="D181" s="156">
        <f>SUM(D182:D186)</f>
        <v>29549.5</v>
      </c>
      <c r="E181" s="239">
        <f>SUM(E182:E186)</f>
        <v>29549.5</v>
      </c>
    </row>
    <row r="182" spans="1:5" ht="25.5">
      <c r="A182" s="417"/>
      <c r="B182" s="416"/>
      <c r="C182" s="155" t="s">
        <v>320</v>
      </c>
      <c r="D182" s="155">
        <f t="shared" ref="D182:E182" si="28">D188</f>
        <v>9590</v>
      </c>
      <c r="E182" s="243">
        <f t="shared" si="28"/>
        <v>9590</v>
      </c>
    </row>
    <row r="183" spans="1:5" ht="25.5">
      <c r="A183" s="417"/>
      <c r="B183" s="416"/>
      <c r="C183" s="155" t="s">
        <v>321</v>
      </c>
      <c r="D183" s="155">
        <f t="shared" ref="D183:E183" si="29">D189</f>
        <v>18122.900000000001</v>
      </c>
      <c r="E183" s="243">
        <f t="shared" si="29"/>
        <v>18122.900000000001</v>
      </c>
    </row>
    <row r="184" spans="1:5" ht="25.5">
      <c r="A184" s="417"/>
      <c r="B184" s="416"/>
      <c r="C184" s="155" t="s">
        <v>322</v>
      </c>
      <c r="D184" s="155">
        <f>D190</f>
        <v>1836.6</v>
      </c>
      <c r="E184" s="243">
        <f>E190</f>
        <v>1836.6</v>
      </c>
    </row>
    <row r="185" spans="1:5" ht="25.5">
      <c r="A185" s="417"/>
      <c r="B185" s="416"/>
      <c r="C185" s="155" t="s">
        <v>9</v>
      </c>
      <c r="D185" s="155">
        <f t="shared" ref="D185:E185" si="30">D191</f>
        <v>0</v>
      </c>
      <c r="E185" s="243">
        <f t="shared" si="30"/>
        <v>0</v>
      </c>
    </row>
    <row r="186" spans="1:5" ht="25.5">
      <c r="A186" s="417"/>
      <c r="B186" s="416"/>
      <c r="C186" s="155" t="s">
        <v>323</v>
      </c>
      <c r="D186" s="155">
        <f t="shared" ref="D186:E186" si="31">D192</f>
        <v>0</v>
      </c>
      <c r="E186" s="243">
        <f t="shared" si="31"/>
        <v>0</v>
      </c>
    </row>
    <row r="187" spans="1:5" ht="12.75" customHeight="1">
      <c r="A187" s="414" t="s">
        <v>380</v>
      </c>
      <c r="B187" s="410" t="s">
        <v>792</v>
      </c>
      <c r="C187" s="156" t="s">
        <v>324</v>
      </c>
      <c r="D187" s="156">
        <f>SUM(D188:D192)</f>
        <v>29549.5</v>
      </c>
      <c r="E187" s="239">
        <f>SUM(E188:E192)</f>
        <v>29549.5</v>
      </c>
    </row>
    <row r="188" spans="1:5" ht="19.5" customHeight="1">
      <c r="A188" s="414"/>
      <c r="B188" s="410"/>
      <c r="C188" s="155" t="s">
        <v>320</v>
      </c>
      <c r="D188" s="155">
        <v>9590</v>
      </c>
      <c r="E188" s="243">
        <v>9590</v>
      </c>
    </row>
    <row r="189" spans="1:5" ht="25.5">
      <c r="A189" s="414"/>
      <c r="B189" s="410"/>
      <c r="C189" s="155" t="s">
        <v>321</v>
      </c>
      <c r="D189" s="155">
        <v>18122.900000000001</v>
      </c>
      <c r="E189" s="243">
        <v>18122.900000000001</v>
      </c>
    </row>
    <row r="190" spans="1:5" ht="25.5">
      <c r="A190" s="414"/>
      <c r="B190" s="410"/>
      <c r="C190" s="155" t="s">
        <v>322</v>
      </c>
      <c r="D190" s="155">
        <f>'Прил.2 МБ'!I62</f>
        <v>1836.6</v>
      </c>
      <c r="E190" s="243">
        <f>'Прил.2 МБ'!J62</f>
        <v>1836.6</v>
      </c>
    </row>
    <row r="191" spans="1:5" ht="25.5">
      <c r="A191" s="414"/>
      <c r="B191" s="410"/>
      <c r="C191" s="155" t="s">
        <v>9</v>
      </c>
      <c r="D191" s="155">
        <v>0</v>
      </c>
      <c r="E191" s="243">
        <v>0</v>
      </c>
    </row>
    <row r="192" spans="1:5" ht="25.5">
      <c r="A192" s="414"/>
      <c r="B192" s="410"/>
      <c r="C192" s="155" t="s">
        <v>323</v>
      </c>
      <c r="D192" s="155">
        <v>0</v>
      </c>
      <c r="E192" s="243">
        <v>0</v>
      </c>
    </row>
    <row r="193" spans="1:5">
      <c r="A193" s="417" t="s">
        <v>689</v>
      </c>
      <c r="B193" s="416" t="s">
        <v>652</v>
      </c>
      <c r="C193" s="156" t="s">
        <v>324</v>
      </c>
      <c r="D193" s="156">
        <f>SUM(D194:D198)</f>
        <v>593.5</v>
      </c>
      <c r="E193" s="239">
        <f>SUM(E194:E198)</f>
        <v>593.5</v>
      </c>
    </row>
    <row r="194" spans="1:5" ht="25.5">
      <c r="A194" s="417"/>
      <c r="B194" s="416"/>
      <c r="C194" s="155" t="s">
        <v>320</v>
      </c>
      <c r="D194" s="155">
        <f>D200+D206</f>
        <v>0</v>
      </c>
      <c r="E194" s="243">
        <f>E200+E206</f>
        <v>0</v>
      </c>
    </row>
    <row r="195" spans="1:5" ht="25.5">
      <c r="A195" s="417"/>
      <c r="B195" s="416"/>
      <c r="C195" s="155" t="s">
        <v>321</v>
      </c>
      <c r="D195" s="155">
        <f t="shared" ref="D195:E195" si="32">D201+D207</f>
        <v>533.5</v>
      </c>
      <c r="E195" s="243">
        <f t="shared" si="32"/>
        <v>533.5</v>
      </c>
    </row>
    <row r="196" spans="1:5" ht="25.5">
      <c r="A196" s="417"/>
      <c r="B196" s="416"/>
      <c r="C196" s="155" t="s">
        <v>322</v>
      </c>
      <c r="D196" s="155">
        <f t="shared" ref="D196:E196" si="33">D202+D208</f>
        <v>60</v>
      </c>
      <c r="E196" s="243">
        <f t="shared" si="33"/>
        <v>60</v>
      </c>
    </row>
    <row r="197" spans="1:5" ht="25.5">
      <c r="A197" s="417"/>
      <c r="B197" s="416"/>
      <c r="C197" s="155" t="s">
        <v>9</v>
      </c>
      <c r="D197" s="155">
        <f t="shared" ref="D197:E197" si="34">D203+D209</f>
        <v>0</v>
      </c>
      <c r="E197" s="243">
        <f t="shared" si="34"/>
        <v>0</v>
      </c>
    </row>
    <row r="198" spans="1:5" ht="25.5">
      <c r="A198" s="417"/>
      <c r="B198" s="416"/>
      <c r="C198" s="155" t="s">
        <v>323</v>
      </c>
      <c r="D198" s="155">
        <f t="shared" ref="D198:E198" si="35">D204+D210</f>
        <v>0</v>
      </c>
      <c r="E198" s="243">
        <f t="shared" si="35"/>
        <v>0</v>
      </c>
    </row>
    <row r="199" spans="1:5">
      <c r="A199" s="414" t="s">
        <v>690</v>
      </c>
      <c r="B199" s="410" t="s">
        <v>691</v>
      </c>
      <c r="C199" s="156" t="s">
        <v>324</v>
      </c>
      <c r="D199" s="156">
        <f>SUM(D200:D204)</f>
        <v>0</v>
      </c>
      <c r="E199" s="239">
        <f>SUM(E200:E204)</f>
        <v>0</v>
      </c>
    </row>
    <row r="200" spans="1:5" ht="25.5">
      <c r="A200" s="414"/>
      <c r="B200" s="410"/>
      <c r="C200" s="155" t="s">
        <v>320</v>
      </c>
      <c r="D200" s="155">
        <v>0</v>
      </c>
      <c r="E200" s="243">
        <v>0</v>
      </c>
    </row>
    <row r="201" spans="1:5" ht="25.5">
      <c r="A201" s="414"/>
      <c r="B201" s="410"/>
      <c r="C201" s="155" t="s">
        <v>321</v>
      </c>
      <c r="D201" s="155">
        <v>0</v>
      </c>
      <c r="E201" s="243">
        <v>0</v>
      </c>
    </row>
    <row r="202" spans="1:5" ht="25.5">
      <c r="A202" s="414"/>
      <c r="B202" s="410"/>
      <c r="C202" s="155" t="s">
        <v>322</v>
      </c>
      <c r="D202" s="155">
        <f>'Прил.2 МБ'!I64</f>
        <v>0</v>
      </c>
      <c r="E202" s="243">
        <f>'Прил.2 МБ'!J64</f>
        <v>0</v>
      </c>
    </row>
    <row r="203" spans="1:5" ht="25.5">
      <c r="A203" s="414"/>
      <c r="B203" s="410"/>
      <c r="C203" s="155" t="s">
        <v>9</v>
      </c>
      <c r="D203" s="155">
        <v>0</v>
      </c>
      <c r="E203" s="243">
        <v>0</v>
      </c>
    </row>
    <row r="204" spans="1:5" ht="25.5">
      <c r="A204" s="414"/>
      <c r="B204" s="410"/>
      <c r="C204" s="155" t="s">
        <v>323</v>
      </c>
      <c r="D204" s="155">
        <v>0</v>
      </c>
      <c r="E204" s="243">
        <v>0</v>
      </c>
    </row>
    <row r="205" spans="1:5">
      <c r="A205" s="414" t="s">
        <v>692</v>
      </c>
      <c r="B205" s="410" t="s">
        <v>656</v>
      </c>
      <c r="C205" s="156" t="s">
        <v>324</v>
      </c>
      <c r="D205" s="156">
        <f>SUM(D206:D210)</f>
        <v>593.5</v>
      </c>
      <c r="E205" s="239">
        <f>SUM(E206:E210)</f>
        <v>593.5</v>
      </c>
    </row>
    <row r="206" spans="1:5" ht="25.5">
      <c r="A206" s="414"/>
      <c r="B206" s="410"/>
      <c r="C206" s="155" t="s">
        <v>320</v>
      </c>
      <c r="D206" s="155">
        <v>0</v>
      </c>
      <c r="E206" s="243">
        <v>0</v>
      </c>
    </row>
    <row r="207" spans="1:5" ht="25.5">
      <c r="A207" s="414"/>
      <c r="B207" s="410"/>
      <c r="C207" s="155" t="s">
        <v>321</v>
      </c>
      <c r="D207" s="155">
        <v>533.5</v>
      </c>
      <c r="E207" s="243">
        <v>533.5</v>
      </c>
    </row>
    <row r="208" spans="1:5" ht="25.5">
      <c r="A208" s="414"/>
      <c r="B208" s="410"/>
      <c r="C208" s="155" t="s">
        <v>322</v>
      </c>
      <c r="D208" s="155">
        <f>'Прил.2 МБ'!I65</f>
        <v>60</v>
      </c>
      <c r="E208" s="243">
        <f>'Прил.2 МБ'!J65</f>
        <v>60</v>
      </c>
    </row>
    <row r="209" spans="1:6" ht="25.5">
      <c r="A209" s="414"/>
      <c r="B209" s="410"/>
      <c r="C209" s="155" t="s">
        <v>9</v>
      </c>
      <c r="D209" s="155">
        <v>0</v>
      </c>
      <c r="E209" s="243">
        <v>0</v>
      </c>
    </row>
    <row r="210" spans="1:6" ht="25.5">
      <c r="A210" s="414"/>
      <c r="B210" s="410"/>
      <c r="C210" s="155" t="s">
        <v>323</v>
      </c>
      <c r="D210" s="155">
        <v>0</v>
      </c>
      <c r="E210" s="243">
        <v>0</v>
      </c>
    </row>
    <row r="211" spans="1:6">
      <c r="A211" s="417" t="s">
        <v>17</v>
      </c>
      <c r="B211" s="416" t="s">
        <v>221</v>
      </c>
      <c r="C211" s="156" t="s">
        <v>324</v>
      </c>
      <c r="D211" s="156">
        <f>SUM(D212:D216)</f>
        <v>19134.999999999996</v>
      </c>
      <c r="E211" s="239">
        <f>SUM(E212:E216)</f>
        <v>17334.099999999999</v>
      </c>
      <c r="F211" s="164">
        <f>E211/D211*100</f>
        <v>90.588450483407385</v>
      </c>
    </row>
    <row r="212" spans="1:6" ht="22.5" customHeight="1">
      <c r="A212" s="417"/>
      <c r="B212" s="416"/>
      <c r="C212" s="155" t="s">
        <v>320</v>
      </c>
      <c r="D212" s="155">
        <f>D219+D231+D273+D297</f>
        <v>0</v>
      </c>
      <c r="E212" s="243">
        <f>E219+E231+E273+E297</f>
        <v>0</v>
      </c>
    </row>
    <row r="213" spans="1:6" ht="25.5">
      <c r="A213" s="417"/>
      <c r="B213" s="416"/>
      <c r="C213" s="155" t="s">
        <v>321</v>
      </c>
      <c r="D213" s="155">
        <f t="shared" ref="D213:E213" si="36">D220+D232+D274+D298</f>
        <v>2068.6999999999998</v>
      </c>
      <c r="E213" s="243">
        <f t="shared" si="36"/>
        <v>2068.6999999999998</v>
      </c>
    </row>
    <row r="214" spans="1:6" ht="25.5">
      <c r="A214" s="417"/>
      <c r="B214" s="416"/>
      <c r="C214" s="155" t="s">
        <v>322</v>
      </c>
      <c r="D214" s="155">
        <f t="shared" ref="D214:E214" si="37">D221+D233+D275+D299</f>
        <v>11561.999999999998</v>
      </c>
      <c r="E214" s="243">
        <f t="shared" si="37"/>
        <v>11561.999999999998</v>
      </c>
    </row>
    <row r="215" spans="1:6" ht="25.5">
      <c r="A215" s="417"/>
      <c r="B215" s="416"/>
      <c r="C215" s="155" t="s">
        <v>9</v>
      </c>
      <c r="D215" s="155">
        <f t="shared" ref="D215:E215" si="38">D222+D234+D276+D300</f>
        <v>5504.3</v>
      </c>
      <c r="E215" s="243">
        <f t="shared" si="38"/>
        <v>3703.4</v>
      </c>
    </row>
    <row r="216" spans="1:6" ht="25.5">
      <c r="A216" s="417"/>
      <c r="B216" s="416"/>
      <c r="C216" s="155" t="s">
        <v>323</v>
      </c>
      <c r="D216" s="155">
        <f t="shared" ref="D216:E216" si="39">D223+D235+D277+D301</f>
        <v>0</v>
      </c>
      <c r="E216" s="243">
        <f t="shared" si="39"/>
        <v>0</v>
      </c>
    </row>
    <row r="217" spans="1:6">
      <c r="A217" s="411" t="s">
        <v>224</v>
      </c>
      <c r="B217" s="412"/>
      <c r="C217" s="412"/>
      <c r="D217" s="412"/>
      <c r="E217" s="413"/>
    </row>
    <row r="218" spans="1:6" ht="12.75" customHeight="1">
      <c r="A218" s="417" t="s">
        <v>297</v>
      </c>
      <c r="B218" s="416" t="s">
        <v>298</v>
      </c>
      <c r="C218" s="156" t="s">
        <v>324</v>
      </c>
      <c r="D218" s="156">
        <f>SUM(D219:D223)</f>
        <v>0</v>
      </c>
      <c r="E218" s="239">
        <f>SUM(E219:E223)</f>
        <v>0</v>
      </c>
    </row>
    <row r="219" spans="1:6" ht="25.5">
      <c r="A219" s="414"/>
      <c r="B219" s="416"/>
      <c r="C219" s="155" t="s">
        <v>320</v>
      </c>
      <c r="D219" s="155">
        <f>D225</f>
        <v>0</v>
      </c>
      <c r="E219" s="243">
        <f>E225</f>
        <v>0</v>
      </c>
    </row>
    <row r="220" spans="1:6" ht="25.5">
      <c r="A220" s="414"/>
      <c r="B220" s="416"/>
      <c r="C220" s="155" t="s">
        <v>321</v>
      </c>
      <c r="D220" s="155">
        <f t="shared" ref="D220:E220" si="40">D226</f>
        <v>0</v>
      </c>
      <c r="E220" s="243">
        <f t="shared" si="40"/>
        <v>0</v>
      </c>
    </row>
    <row r="221" spans="1:6" ht="25.5">
      <c r="A221" s="414"/>
      <c r="B221" s="416"/>
      <c r="C221" s="155" t="s">
        <v>322</v>
      </c>
      <c r="D221" s="155">
        <f t="shared" ref="D221:E221" si="41">D227</f>
        <v>0</v>
      </c>
      <c r="E221" s="243">
        <f t="shared" si="41"/>
        <v>0</v>
      </c>
    </row>
    <row r="222" spans="1:6" ht="25.5">
      <c r="A222" s="414"/>
      <c r="B222" s="416"/>
      <c r="C222" s="155" t="s">
        <v>9</v>
      </c>
      <c r="D222" s="155">
        <f t="shared" ref="D222:E222" si="42">D228</f>
        <v>0</v>
      </c>
      <c r="E222" s="243">
        <f t="shared" si="42"/>
        <v>0</v>
      </c>
    </row>
    <row r="223" spans="1:6" ht="25.5">
      <c r="A223" s="414"/>
      <c r="B223" s="410"/>
      <c r="C223" s="155" t="s">
        <v>323</v>
      </c>
      <c r="D223" s="155">
        <f t="shared" ref="D223:E223" si="43">D229</f>
        <v>0</v>
      </c>
      <c r="E223" s="243">
        <f t="shared" si="43"/>
        <v>0</v>
      </c>
    </row>
    <row r="224" spans="1:6" ht="12.75" customHeight="1">
      <c r="A224" s="414" t="s">
        <v>299</v>
      </c>
      <c r="B224" s="410" t="s">
        <v>300</v>
      </c>
      <c r="C224" s="156" t="s">
        <v>324</v>
      </c>
      <c r="D224" s="156">
        <f>SUM(D225:D229)</f>
        <v>0</v>
      </c>
      <c r="E224" s="239">
        <f>SUM(E225:E229)</f>
        <v>0</v>
      </c>
    </row>
    <row r="225" spans="1:5" ht="25.5">
      <c r="A225" s="414"/>
      <c r="B225" s="410"/>
      <c r="C225" s="155" t="s">
        <v>320</v>
      </c>
      <c r="D225" s="155">
        <v>0</v>
      </c>
      <c r="E225" s="243">
        <v>0</v>
      </c>
    </row>
    <row r="226" spans="1:5" ht="25.5">
      <c r="A226" s="414"/>
      <c r="B226" s="410"/>
      <c r="C226" s="155" t="s">
        <v>321</v>
      </c>
      <c r="D226" s="155">
        <v>0</v>
      </c>
      <c r="E226" s="243">
        <v>0</v>
      </c>
    </row>
    <row r="227" spans="1:5" ht="18" customHeight="1">
      <c r="A227" s="414"/>
      <c r="B227" s="410"/>
      <c r="C227" s="155" t="s">
        <v>322</v>
      </c>
      <c r="D227" s="155">
        <v>0</v>
      </c>
      <c r="E227" s="243">
        <v>0</v>
      </c>
    </row>
    <row r="228" spans="1:5" ht="25.5">
      <c r="A228" s="414"/>
      <c r="B228" s="410"/>
      <c r="C228" s="155" t="s">
        <v>9</v>
      </c>
      <c r="D228" s="155">
        <v>0</v>
      </c>
      <c r="E228" s="243">
        <v>0</v>
      </c>
    </row>
    <row r="229" spans="1:5" ht="20.25" customHeight="1">
      <c r="A229" s="414"/>
      <c r="B229" s="410"/>
      <c r="C229" s="155" t="s">
        <v>323</v>
      </c>
      <c r="D229" s="155">
        <v>0</v>
      </c>
      <c r="E229" s="243">
        <v>0</v>
      </c>
    </row>
    <row r="230" spans="1:5" ht="21.75" customHeight="1">
      <c r="A230" s="417" t="s">
        <v>225</v>
      </c>
      <c r="B230" s="416" t="s">
        <v>226</v>
      </c>
      <c r="C230" s="156" t="s">
        <v>324</v>
      </c>
      <c r="D230" s="156">
        <f>SUM(D231:D235)</f>
        <v>0</v>
      </c>
      <c r="E230" s="239">
        <f>SUM(E231:E235)</f>
        <v>0</v>
      </c>
    </row>
    <row r="231" spans="1:5" ht="18.75" customHeight="1">
      <c r="A231" s="417"/>
      <c r="B231" s="416"/>
      <c r="C231" s="155" t="s">
        <v>320</v>
      </c>
      <c r="D231" s="155">
        <f>D237+D243+D249+D255+D261+D267</f>
        <v>0</v>
      </c>
      <c r="E231" s="243">
        <f>E237+E243+E249+E255+E261+E267</f>
        <v>0</v>
      </c>
    </row>
    <row r="232" spans="1:5" ht="25.5">
      <c r="A232" s="417"/>
      <c r="B232" s="416"/>
      <c r="C232" s="155" t="s">
        <v>321</v>
      </c>
      <c r="D232" s="155">
        <f t="shared" ref="D232:E232" si="44">D238+D244+D250+D256+D262+D268</f>
        <v>0</v>
      </c>
      <c r="E232" s="243">
        <f t="shared" si="44"/>
        <v>0</v>
      </c>
    </row>
    <row r="233" spans="1:5" ht="15.75" customHeight="1">
      <c r="A233" s="417"/>
      <c r="B233" s="416"/>
      <c r="C233" s="155" t="s">
        <v>322</v>
      </c>
      <c r="D233" s="155">
        <f t="shared" ref="D233:E233" si="45">D239+D245+D251+D257+D263+D269</f>
        <v>0</v>
      </c>
      <c r="E233" s="243">
        <f t="shared" si="45"/>
        <v>0</v>
      </c>
    </row>
    <row r="234" spans="1:5" ht="25.5">
      <c r="A234" s="417"/>
      <c r="B234" s="416"/>
      <c r="C234" s="155" t="s">
        <v>9</v>
      </c>
      <c r="D234" s="155">
        <f t="shared" ref="D234:E234" si="46">D240+D246+D252+D258+D264+D270</f>
        <v>0</v>
      </c>
      <c r="E234" s="243">
        <f t="shared" si="46"/>
        <v>0</v>
      </c>
    </row>
    <row r="235" spans="1:5" ht="20.25" customHeight="1">
      <c r="A235" s="414"/>
      <c r="B235" s="410"/>
      <c r="C235" s="155" t="s">
        <v>323</v>
      </c>
      <c r="D235" s="155">
        <f t="shared" ref="D235:E235" si="47">D241+D247+D253+D259+D265+D271</f>
        <v>0</v>
      </c>
      <c r="E235" s="243">
        <f t="shared" si="47"/>
        <v>0</v>
      </c>
    </row>
    <row r="236" spans="1:5" ht="12.75" customHeight="1">
      <c r="A236" s="414" t="s">
        <v>227</v>
      </c>
      <c r="B236" s="410" t="s">
        <v>228</v>
      </c>
      <c r="C236" s="156" t="s">
        <v>324</v>
      </c>
      <c r="D236" s="156">
        <f>SUM(D237:D241)</f>
        <v>0</v>
      </c>
      <c r="E236" s="239">
        <f>SUM(E237:E241)</f>
        <v>0</v>
      </c>
    </row>
    <row r="237" spans="1:5" ht="25.5">
      <c r="A237" s="414"/>
      <c r="B237" s="410"/>
      <c r="C237" s="155" t="s">
        <v>320</v>
      </c>
      <c r="D237" s="155">
        <v>0</v>
      </c>
      <c r="E237" s="243">
        <v>0</v>
      </c>
    </row>
    <row r="238" spans="1:5" ht="25.5">
      <c r="A238" s="414"/>
      <c r="B238" s="410"/>
      <c r="C238" s="155" t="s">
        <v>321</v>
      </c>
      <c r="D238" s="155">
        <v>0</v>
      </c>
      <c r="E238" s="243">
        <v>0</v>
      </c>
    </row>
    <row r="239" spans="1:5" ht="25.5">
      <c r="A239" s="415"/>
      <c r="B239" s="419"/>
      <c r="C239" s="155" t="s">
        <v>322</v>
      </c>
      <c r="D239" s="155">
        <f>'Прил.2 МБ'!I75</f>
        <v>0</v>
      </c>
      <c r="E239" s="243">
        <f>'Прил.2 МБ'!J75</f>
        <v>0</v>
      </c>
    </row>
    <row r="240" spans="1:5" ht="25.5">
      <c r="A240" s="415"/>
      <c r="B240" s="419"/>
      <c r="C240" s="155" t="s">
        <v>9</v>
      </c>
      <c r="D240" s="155">
        <v>0</v>
      </c>
      <c r="E240" s="243">
        <v>0</v>
      </c>
    </row>
    <row r="241" spans="1:5" ht="25.5">
      <c r="A241" s="415"/>
      <c r="B241" s="419"/>
      <c r="C241" s="155" t="s">
        <v>323</v>
      </c>
      <c r="D241" s="155">
        <v>0</v>
      </c>
      <c r="E241" s="243">
        <v>0</v>
      </c>
    </row>
    <row r="242" spans="1:5" ht="12.75" customHeight="1">
      <c r="A242" s="414" t="s">
        <v>229</v>
      </c>
      <c r="B242" s="410" t="s">
        <v>230</v>
      </c>
      <c r="C242" s="156" t="s">
        <v>324</v>
      </c>
      <c r="D242" s="156">
        <f>SUM(D243:D247)</f>
        <v>0</v>
      </c>
      <c r="E242" s="239">
        <f>SUM(E243:E247)</f>
        <v>0</v>
      </c>
    </row>
    <row r="243" spans="1:5" ht="25.5">
      <c r="A243" s="414"/>
      <c r="B243" s="410"/>
      <c r="C243" s="155" t="s">
        <v>320</v>
      </c>
      <c r="D243" s="155">
        <v>0</v>
      </c>
      <c r="E243" s="243">
        <v>0</v>
      </c>
    </row>
    <row r="244" spans="1:5" ht="25.5">
      <c r="A244" s="414"/>
      <c r="B244" s="410"/>
      <c r="C244" s="155" t="s">
        <v>321</v>
      </c>
      <c r="D244" s="155">
        <v>0</v>
      </c>
      <c r="E244" s="243">
        <v>0</v>
      </c>
    </row>
    <row r="245" spans="1:5" ht="25.5">
      <c r="A245" s="415"/>
      <c r="B245" s="410"/>
      <c r="C245" s="155" t="s">
        <v>322</v>
      </c>
      <c r="D245" s="155">
        <f>'Прил.2 МБ'!I76</f>
        <v>0</v>
      </c>
      <c r="E245" s="243">
        <f>'Прил.2 МБ'!J76</f>
        <v>0</v>
      </c>
    </row>
    <row r="246" spans="1:5" ht="25.5">
      <c r="A246" s="415"/>
      <c r="B246" s="410"/>
      <c r="C246" s="155" t="s">
        <v>9</v>
      </c>
      <c r="D246" s="155">
        <v>0</v>
      </c>
      <c r="E246" s="243">
        <v>0</v>
      </c>
    </row>
    <row r="247" spans="1:5" ht="25.5">
      <c r="A247" s="415"/>
      <c r="B247" s="410"/>
      <c r="C247" s="155" t="s">
        <v>323</v>
      </c>
      <c r="D247" s="155">
        <v>0</v>
      </c>
      <c r="E247" s="243">
        <v>0</v>
      </c>
    </row>
    <row r="248" spans="1:5" ht="12.75" customHeight="1">
      <c r="A248" s="414" t="s">
        <v>231</v>
      </c>
      <c r="B248" s="410" t="s">
        <v>232</v>
      </c>
      <c r="C248" s="156" t="s">
        <v>324</v>
      </c>
      <c r="D248" s="156">
        <f>SUM(D249:D253)</f>
        <v>0</v>
      </c>
      <c r="E248" s="239">
        <f>SUM(E249:E253)</f>
        <v>0</v>
      </c>
    </row>
    <row r="249" spans="1:5" ht="25.5">
      <c r="A249" s="415"/>
      <c r="B249" s="410"/>
      <c r="C249" s="155" t="s">
        <v>320</v>
      </c>
      <c r="D249" s="155">
        <v>0</v>
      </c>
      <c r="E249" s="243">
        <v>0</v>
      </c>
    </row>
    <row r="250" spans="1:5" ht="25.5">
      <c r="A250" s="415"/>
      <c r="B250" s="410"/>
      <c r="C250" s="155" t="s">
        <v>321</v>
      </c>
      <c r="D250" s="155">
        <v>0</v>
      </c>
      <c r="E250" s="243">
        <v>0</v>
      </c>
    </row>
    <row r="251" spans="1:5" ht="25.5">
      <c r="A251" s="415"/>
      <c r="B251" s="410"/>
      <c r="C251" s="155" t="s">
        <v>322</v>
      </c>
      <c r="D251" s="155">
        <f>'Прил.2 МБ'!I77</f>
        <v>0</v>
      </c>
      <c r="E251" s="243">
        <f>'Прил.2 МБ'!J77</f>
        <v>0</v>
      </c>
    </row>
    <row r="252" spans="1:5" ht="25.5">
      <c r="A252" s="415"/>
      <c r="B252" s="410"/>
      <c r="C252" s="155" t="s">
        <v>9</v>
      </c>
      <c r="D252" s="155">
        <v>0</v>
      </c>
      <c r="E252" s="243">
        <v>0</v>
      </c>
    </row>
    <row r="253" spans="1:5" ht="25.5">
      <c r="A253" s="415"/>
      <c r="B253" s="410"/>
      <c r="C253" s="155" t="s">
        <v>323</v>
      </c>
      <c r="D253" s="155">
        <v>0</v>
      </c>
      <c r="E253" s="243">
        <v>0</v>
      </c>
    </row>
    <row r="254" spans="1:5" ht="15" customHeight="1">
      <c r="A254" s="414" t="s">
        <v>233</v>
      </c>
      <c r="B254" s="410" t="s">
        <v>234</v>
      </c>
      <c r="C254" s="156" t="s">
        <v>324</v>
      </c>
      <c r="D254" s="156">
        <f>SUM(D255:D259)</f>
        <v>0</v>
      </c>
      <c r="E254" s="239">
        <f>SUM(E255:E259)</f>
        <v>0</v>
      </c>
    </row>
    <row r="255" spans="1:5" ht="25.5">
      <c r="A255" s="415"/>
      <c r="B255" s="410"/>
      <c r="C255" s="155" t="s">
        <v>320</v>
      </c>
      <c r="D255" s="155">
        <v>0</v>
      </c>
      <c r="E255" s="243">
        <v>0</v>
      </c>
    </row>
    <row r="256" spans="1:5" ht="25.5">
      <c r="A256" s="415"/>
      <c r="B256" s="410"/>
      <c r="C256" s="155" t="s">
        <v>321</v>
      </c>
      <c r="D256" s="155">
        <v>0</v>
      </c>
      <c r="E256" s="243">
        <v>0</v>
      </c>
    </row>
    <row r="257" spans="1:5" ht="25.5">
      <c r="A257" s="415"/>
      <c r="B257" s="410"/>
      <c r="C257" s="155" t="s">
        <v>322</v>
      </c>
      <c r="D257" s="155">
        <f>'Прил.2 МБ'!I78</f>
        <v>0</v>
      </c>
      <c r="E257" s="243">
        <f>'Прил.2 МБ'!J78</f>
        <v>0</v>
      </c>
    </row>
    <row r="258" spans="1:5" ht="25.5">
      <c r="A258" s="415"/>
      <c r="B258" s="410"/>
      <c r="C258" s="155" t="s">
        <v>9</v>
      </c>
      <c r="D258" s="155">
        <v>0</v>
      </c>
      <c r="E258" s="243">
        <v>0</v>
      </c>
    </row>
    <row r="259" spans="1:5" ht="25.5">
      <c r="A259" s="415"/>
      <c r="B259" s="410"/>
      <c r="C259" s="155" t="s">
        <v>323</v>
      </c>
      <c r="D259" s="155">
        <v>0</v>
      </c>
      <c r="E259" s="243">
        <v>0</v>
      </c>
    </row>
    <row r="260" spans="1:5" ht="26.25" customHeight="1">
      <c r="A260" s="414" t="s">
        <v>235</v>
      </c>
      <c r="B260" s="410" t="s">
        <v>236</v>
      </c>
      <c r="C260" s="156" t="s">
        <v>324</v>
      </c>
      <c r="D260" s="156">
        <f>SUM(D261:D265)</f>
        <v>0</v>
      </c>
      <c r="E260" s="239">
        <f>SUM(E261:E265)</f>
        <v>0</v>
      </c>
    </row>
    <row r="261" spans="1:5" ht="25.5">
      <c r="A261" s="415"/>
      <c r="B261" s="410"/>
      <c r="C261" s="155" t="s">
        <v>320</v>
      </c>
      <c r="D261" s="155">
        <v>0</v>
      </c>
      <c r="E261" s="243">
        <v>0</v>
      </c>
    </row>
    <row r="262" spans="1:5" ht="25.5">
      <c r="A262" s="415"/>
      <c r="B262" s="410"/>
      <c r="C262" s="155" t="s">
        <v>321</v>
      </c>
      <c r="D262" s="155">
        <v>0</v>
      </c>
      <c r="E262" s="243">
        <v>0</v>
      </c>
    </row>
    <row r="263" spans="1:5" ht="25.5">
      <c r="A263" s="415"/>
      <c r="B263" s="410"/>
      <c r="C263" s="155" t="s">
        <v>322</v>
      </c>
      <c r="D263" s="155">
        <f>'Прил.2 МБ'!I79</f>
        <v>0</v>
      </c>
      <c r="E263" s="243">
        <f>'Прил.2 МБ'!J79</f>
        <v>0</v>
      </c>
    </row>
    <row r="264" spans="1:5" ht="25.5">
      <c r="A264" s="415"/>
      <c r="B264" s="410"/>
      <c r="C264" s="155" t="s">
        <v>9</v>
      </c>
      <c r="D264" s="155">
        <v>0</v>
      </c>
      <c r="E264" s="243">
        <v>0</v>
      </c>
    </row>
    <row r="265" spans="1:5" ht="25.5">
      <c r="A265" s="415"/>
      <c r="B265" s="410"/>
      <c r="C265" s="155" t="s">
        <v>323</v>
      </c>
      <c r="D265" s="155">
        <v>0</v>
      </c>
      <c r="E265" s="243">
        <v>0</v>
      </c>
    </row>
    <row r="266" spans="1:5">
      <c r="A266" s="414" t="s">
        <v>237</v>
      </c>
      <c r="B266" s="410" t="s">
        <v>238</v>
      </c>
      <c r="C266" s="156" t="s">
        <v>324</v>
      </c>
      <c r="D266" s="156">
        <f>SUM(D267:D271)</f>
        <v>0</v>
      </c>
      <c r="E266" s="239">
        <f>SUM(E267:E271)</f>
        <v>0</v>
      </c>
    </row>
    <row r="267" spans="1:5" ht="25.5">
      <c r="A267" s="415"/>
      <c r="B267" s="410"/>
      <c r="C267" s="155" t="s">
        <v>320</v>
      </c>
      <c r="D267" s="155">
        <v>0</v>
      </c>
      <c r="E267" s="243">
        <v>0</v>
      </c>
    </row>
    <row r="268" spans="1:5" ht="25.5">
      <c r="A268" s="415"/>
      <c r="B268" s="410"/>
      <c r="C268" s="155" t="s">
        <v>321</v>
      </c>
      <c r="D268" s="155">
        <v>0</v>
      </c>
      <c r="E268" s="243">
        <v>0</v>
      </c>
    </row>
    <row r="269" spans="1:5" ht="25.5">
      <c r="A269" s="415"/>
      <c r="B269" s="410"/>
      <c r="C269" s="155" t="s">
        <v>322</v>
      </c>
      <c r="D269" s="155">
        <f>'Прил.2 МБ'!I80</f>
        <v>0</v>
      </c>
      <c r="E269" s="243">
        <f>'Прил.2 МБ'!J80</f>
        <v>0</v>
      </c>
    </row>
    <row r="270" spans="1:5" ht="25.5">
      <c r="A270" s="415"/>
      <c r="B270" s="410"/>
      <c r="C270" s="155" t="s">
        <v>9</v>
      </c>
      <c r="D270" s="155">
        <v>0</v>
      </c>
      <c r="E270" s="243">
        <v>0</v>
      </c>
    </row>
    <row r="271" spans="1:5" ht="25.5">
      <c r="A271" s="415"/>
      <c r="B271" s="410"/>
      <c r="C271" s="155" t="s">
        <v>323</v>
      </c>
      <c r="D271" s="155">
        <v>0</v>
      </c>
      <c r="E271" s="243">
        <v>0</v>
      </c>
    </row>
    <row r="272" spans="1:5" ht="12.75" customHeight="1">
      <c r="A272" s="420" t="s">
        <v>390</v>
      </c>
      <c r="B272" s="421" t="s">
        <v>391</v>
      </c>
      <c r="C272" s="156" t="s">
        <v>324</v>
      </c>
      <c r="D272" s="156">
        <f>SUM(D273:D277)</f>
        <v>17268.599999999999</v>
      </c>
      <c r="E272" s="239">
        <f>SUM(E273:E277)</f>
        <v>15467.699999999999</v>
      </c>
    </row>
    <row r="273" spans="1:5" ht="25.5">
      <c r="A273" s="420"/>
      <c r="B273" s="421"/>
      <c r="C273" s="155" t="s">
        <v>320</v>
      </c>
      <c r="D273" s="155">
        <f>D279+D285+D291</f>
        <v>0</v>
      </c>
      <c r="E273" s="243">
        <f>E279+E285+E291</f>
        <v>0</v>
      </c>
    </row>
    <row r="274" spans="1:5" ht="25.5">
      <c r="A274" s="420"/>
      <c r="B274" s="421"/>
      <c r="C274" s="155" t="s">
        <v>321</v>
      </c>
      <c r="D274" s="155">
        <f t="shared" ref="D274:E274" si="48">D280+D286+D292</f>
        <v>2068.6999999999998</v>
      </c>
      <c r="E274" s="243">
        <f t="shared" si="48"/>
        <v>2068.6999999999998</v>
      </c>
    </row>
    <row r="275" spans="1:5" ht="25.5">
      <c r="A275" s="420"/>
      <c r="B275" s="421"/>
      <c r="C275" s="155" t="s">
        <v>322</v>
      </c>
      <c r="D275" s="155">
        <f t="shared" ref="D275:E275" si="49">D281+D287+D293</f>
        <v>9695.5999999999985</v>
      </c>
      <c r="E275" s="243">
        <f t="shared" si="49"/>
        <v>9695.5999999999985</v>
      </c>
    </row>
    <row r="276" spans="1:5" ht="25.5">
      <c r="A276" s="420"/>
      <c r="B276" s="421"/>
      <c r="C276" s="155" t="s">
        <v>9</v>
      </c>
      <c r="D276" s="155">
        <f t="shared" ref="D276:E276" si="50">D282+D288+D294</f>
        <v>5504.3</v>
      </c>
      <c r="E276" s="243">
        <f t="shared" si="50"/>
        <v>3703.4</v>
      </c>
    </row>
    <row r="277" spans="1:5" ht="21" customHeight="1">
      <c r="A277" s="420"/>
      <c r="B277" s="421"/>
      <c r="C277" s="155" t="s">
        <v>323</v>
      </c>
      <c r="D277" s="155">
        <f t="shared" ref="D277:E277" si="51">D283+D289+D295</f>
        <v>0</v>
      </c>
      <c r="E277" s="243">
        <f t="shared" si="51"/>
        <v>0</v>
      </c>
    </row>
    <row r="278" spans="1:5" ht="21" customHeight="1">
      <c r="A278" s="414" t="s">
        <v>392</v>
      </c>
      <c r="B278" s="410" t="s">
        <v>393</v>
      </c>
      <c r="C278" s="156" t="s">
        <v>324</v>
      </c>
      <c r="D278" s="156">
        <f>SUM(D279:D283)</f>
        <v>10419.700000000001</v>
      </c>
      <c r="E278" s="239">
        <f>SUM(E279:E283)</f>
        <v>8618.7999999999993</v>
      </c>
    </row>
    <row r="279" spans="1:5" ht="21" customHeight="1">
      <c r="A279" s="415"/>
      <c r="B279" s="410"/>
      <c r="C279" s="155" t="s">
        <v>320</v>
      </c>
      <c r="D279" s="155">
        <v>0</v>
      </c>
      <c r="E279" s="244">
        <v>0</v>
      </c>
    </row>
    <row r="280" spans="1:5" ht="34.5" customHeight="1">
      <c r="A280" s="415"/>
      <c r="B280" s="410"/>
      <c r="C280" s="155" t="s">
        <v>321</v>
      </c>
      <c r="D280" s="155">
        <v>0</v>
      </c>
      <c r="E280" s="244">
        <v>0</v>
      </c>
    </row>
    <row r="281" spans="1:5" ht="21" customHeight="1">
      <c r="A281" s="415"/>
      <c r="B281" s="410"/>
      <c r="C281" s="155" t="s">
        <v>322</v>
      </c>
      <c r="D281" s="155">
        <f>'Прил.2 МБ'!I82</f>
        <v>4915.3999999999996</v>
      </c>
      <c r="E281" s="243">
        <f>'Прил.2 МБ'!J82</f>
        <v>4915.3999999999996</v>
      </c>
    </row>
    <row r="282" spans="1:5" ht="29.25" customHeight="1">
      <c r="A282" s="415"/>
      <c r="B282" s="410"/>
      <c r="C282" s="155" t="s">
        <v>9</v>
      </c>
      <c r="D282" s="155">
        <v>5504.3</v>
      </c>
      <c r="E282" s="244">
        <v>3703.4</v>
      </c>
    </row>
    <row r="283" spans="1:5" ht="21" customHeight="1">
      <c r="A283" s="415"/>
      <c r="B283" s="410"/>
      <c r="C283" s="155" t="s">
        <v>323</v>
      </c>
      <c r="D283" s="155">
        <v>0</v>
      </c>
      <c r="E283" s="244">
        <v>0</v>
      </c>
    </row>
    <row r="284" spans="1:5" ht="21" customHeight="1">
      <c r="A284" s="414" t="s">
        <v>394</v>
      </c>
      <c r="B284" s="410" t="s">
        <v>395</v>
      </c>
      <c r="C284" s="156" t="s">
        <v>324</v>
      </c>
      <c r="D284" s="156">
        <f>SUM(D285:D289)</f>
        <v>4780.2</v>
      </c>
      <c r="E284" s="239">
        <f>SUM(E285:E289)</f>
        <v>4780.2</v>
      </c>
    </row>
    <row r="285" spans="1:5" ht="21" customHeight="1">
      <c r="A285" s="415"/>
      <c r="B285" s="410"/>
      <c r="C285" s="155" t="s">
        <v>320</v>
      </c>
      <c r="D285" s="155">
        <v>0</v>
      </c>
      <c r="E285" s="244">
        <v>0</v>
      </c>
    </row>
    <row r="286" spans="1:5" ht="30" customHeight="1">
      <c r="A286" s="415"/>
      <c r="B286" s="410"/>
      <c r="C286" s="155" t="s">
        <v>321</v>
      </c>
      <c r="D286" s="155">
        <v>0</v>
      </c>
      <c r="E286" s="244">
        <v>0</v>
      </c>
    </row>
    <row r="287" spans="1:5" ht="21" customHeight="1">
      <c r="A287" s="415"/>
      <c r="B287" s="410"/>
      <c r="C287" s="155" t="s">
        <v>322</v>
      </c>
      <c r="D287" s="155">
        <f>'Прил.2 МБ'!I83</f>
        <v>4780.2</v>
      </c>
      <c r="E287" s="243">
        <f>'Прил.2 МБ'!J83</f>
        <v>4780.2</v>
      </c>
    </row>
    <row r="288" spans="1:5" ht="30.75" customHeight="1">
      <c r="A288" s="415"/>
      <c r="B288" s="410"/>
      <c r="C288" s="155" t="s">
        <v>9</v>
      </c>
      <c r="D288" s="155">
        <v>0</v>
      </c>
      <c r="E288" s="244">
        <v>0</v>
      </c>
    </row>
    <row r="289" spans="1:5" ht="21" customHeight="1">
      <c r="A289" s="415"/>
      <c r="B289" s="410"/>
      <c r="C289" s="155" t="s">
        <v>323</v>
      </c>
      <c r="D289" s="155">
        <v>0</v>
      </c>
      <c r="E289" s="244">
        <v>0</v>
      </c>
    </row>
    <row r="290" spans="1:5" ht="21" customHeight="1">
      <c r="A290" s="414" t="s">
        <v>402</v>
      </c>
      <c r="B290" s="410" t="s">
        <v>403</v>
      </c>
      <c r="C290" s="156" t="s">
        <v>324</v>
      </c>
      <c r="D290" s="156">
        <f>SUM(D291:D295)</f>
        <v>2068.6999999999998</v>
      </c>
      <c r="E290" s="239">
        <f>SUM(E291:E295)</f>
        <v>2068.6999999999998</v>
      </c>
    </row>
    <row r="291" spans="1:5" ht="21" customHeight="1">
      <c r="A291" s="415"/>
      <c r="B291" s="410"/>
      <c r="C291" s="155" t="s">
        <v>320</v>
      </c>
      <c r="D291" s="155">
        <v>0</v>
      </c>
      <c r="E291" s="244">
        <v>0</v>
      </c>
    </row>
    <row r="292" spans="1:5" ht="21" customHeight="1">
      <c r="A292" s="415"/>
      <c r="B292" s="410"/>
      <c r="C292" s="155" t="s">
        <v>321</v>
      </c>
      <c r="D292" s="155">
        <v>2068.6999999999998</v>
      </c>
      <c r="E292" s="243">
        <v>2068.6999999999998</v>
      </c>
    </row>
    <row r="293" spans="1:5" ht="21" customHeight="1">
      <c r="A293" s="415"/>
      <c r="B293" s="410"/>
      <c r="C293" s="155" t="s">
        <v>322</v>
      </c>
      <c r="D293" s="155">
        <f>'Прил.2 МБ'!I84</f>
        <v>0</v>
      </c>
      <c r="E293" s="243">
        <v>0</v>
      </c>
    </row>
    <row r="294" spans="1:5" ht="29.25" customHeight="1">
      <c r="A294" s="415"/>
      <c r="B294" s="410"/>
      <c r="C294" s="155" t="s">
        <v>9</v>
      </c>
      <c r="D294" s="155">
        <v>0</v>
      </c>
      <c r="E294" s="244">
        <v>0</v>
      </c>
    </row>
    <row r="295" spans="1:5" ht="21" customHeight="1">
      <c r="A295" s="415"/>
      <c r="B295" s="410"/>
      <c r="C295" s="155" t="s">
        <v>323</v>
      </c>
      <c r="D295" s="155">
        <v>0</v>
      </c>
      <c r="E295" s="244">
        <v>0</v>
      </c>
    </row>
    <row r="296" spans="1:5" ht="12.75" customHeight="1">
      <c r="A296" s="420" t="s">
        <v>396</v>
      </c>
      <c r="B296" s="421" t="s">
        <v>397</v>
      </c>
      <c r="C296" s="156" t="s">
        <v>324</v>
      </c>
      <c r="D296" s="156">
        <f>SUM(D297:D301)</f>
        <v>1866.4</v>
      </c>
      <c r="E296" s="239">
        <f>SUM(E297:E301)</f>
        <v>1866.4</v>
      </c>
    </row>
    <row r="297" spans="1:5" ht="25.5">
      <c r="A297" s="420"/>
      <c r="B297" s="421"/>
      <c r="C297" s="155" t="s">
        <v>320</v>
      </c>
      <c r="D297" s="155">
        <f>D303+D309</f>
        <v>0</v>
      </c>
      <c r="E297" s="243">
        <f>E303+E309</f>
        <v>0</v>
      </c>
    </row>
    <row r="298" spans="1:5" ht="25.5">
      <c r="A298" s="420"/>
      <c r="B298" s="421"/>
      <c r="C298" s="155" t="s">
        <v>321</v>
      </c>
      <c r="D298" s="155">
        <f t="shared" ref="D298:E298" si="52">D304+D310</f>
        <v>0</v>
      </c>
      <c r="E298" s="243">
        <f t="shared" si="52"/>
        <v>0</v>
      </c>
    </row>
    <row r="299" spans="1:5" ht="25.5">
      <c r="A299" s="420"/>
      <c r="B299" s="421"/>
      <c r="C299" s="155" t="s">
        <v>322</v>
      </c>
      <c r="D299" s="155">
        <f t="shared" ref="D299:E299" si="53">D305+D311</f>
        <v>1866.4</v>
      </c>
      <c r="E299" s="243">
        <f t="shared" si="53"/>
        <v>1866.4</v>
      </c>
    </row>
    <row r="300" spans="1:5" ht="25.5">
      <c r="A300" s="420"/>
      <c r="B300" s="421"/>
      <c r="C300" s="155" t="s">
        <v>9</v>
      </c>
      <c r="D300" s="155">
        <f t="shared" ref="D300:E300" si="54">D306+D312</f>
        <v>0</v>
      </c>
      <c r="E300" s="243">
        <f t="shared" si="54"/>
        <v>0</v>
      </c>
    </row>
    <row r="301" spans="1:5" ht="25.5">
      <c r="A301" s="420"/>
      <c r="B301" s="421"/>
      <c r="C301" s="155" t="s">
        <v>323</v>
      </c>
      <c r="D301" s="155">
        <f t="shared" ref="D301:E301" si="55">D307+D313</f>
        <v>0</v>
      </c>
      <c r="E301" s="243">
        <f t="shared" si="55"/>
        <v>0</v>
      </c>
    </row>
    <row r="302" spans="1:5" ht="27" customHeight="1">
      <c r="A302" s="409" t="s">
        <v>398</v>
      </c>
      <c r="B302" s="418" t="s">
        <v>399</v>
      </c>
      <c r="C302" s="156" t="s">
        <v>324</v>
      </c>
      <c r="D302" s="156">
        <f>SUM(D303:D307)</f>
        <v>1410.3</v>
      </c>
      <c r="E302" s="239">
        <f>SUM(E303:E307)</f>
        <v>1410.3</v>
      </c>
    </row>
    <row r="303" spans="1:5" ht="27" customHeight="1">
      <c r="A303" s="409"/>
      <c r="B303" s="418"/>
      <c r="C303" s="155" t="s">
        <v>320</v>
      </c>
      <c r="D303" s="155">
        <v>0</v>
      </c>
      <c r="E303" s="243">
        <v>0</v>
      </c>
    </row>
    <row r="304" spans="1:5" ht="25.5">
      <c r="A304" s="409"/>
      <c r="B304" s="418"/>
      <c r="C304" s="155" t="s">
        <v>321</v>
      </c>
      <c r="D304" s="155">
        <v>0</v>
      </c>
      <c r="E304" s="243">
        <v>0</v>
      </c>
    </row>
    <row r="305" spans="1:12" ht="25.5">
      <c r="A305" s="409"/>
      <c r="B305" s="418"/>
      <c r="C305" s="155" t="s">
        <v>322</v>
      </c>
      <c r="D305" s="155">
        <f>'Прил.2 МБ'!I86</f>
        <v>1410.3</v>
      </c>
      <c r="E305" s="243">
        <f>'Прил.2 МБ'!J86</f>
        <v>1410.3</v>
      </c>
    </row>
    <row r="306" spans="1:12" ht="25.5">
      <c r="A306" s="409"/>
      <c r="B306" s="418"/>
      <c r="C306" s="155" t="s">
        <v>9</v>
      </c>
      <c r="D306" s="155">
        <v>0</v>
      </c>
      <c r="E306" s="243">
        <v>0</v>
      </c>
    </row>
    <row r="307" spans="1:12" ht="25.5">
      <c r="A307" s="409"/>
      <c r="B307" s="418"/>
      <c r="C307" s="155" t="s">
        <v>323</v>
      </c>
      <c r="D307" s="155">
        <v>0</v>
      </c>
      <c r="E307" s="243">
        <v>0</v>
      </c>
    </row>
    <row r="308" spans="1:12" ht="12.75" customHeight="1">
      <c r="A308" s="409" t="s">
        <v>401</v>
      </c>
      <c r="B308" s="410" t="s">
        <v>400</v>
      </c>
      <c r="C308" s="156" t="s">
        <v>324</v>
      </c>
      <c r="D308" s="156">
        <f>SUM(D309:D313)</f>
        <v>456.1</v>
      </c>
      <c r="E308" s="239">
        <f>SUM(E309:E313)</f>
        <v>456.1</v>
      </c>
    </row>
    <row r="309" spans="1:12" ht="25.5">
      <c r="A309" s="409"/>
      <c r="B309" s="410"/>
      <c r="C309" s="155" t="s">
        <v>320</v>
      </c>
      <c r="D309" s="155">
        <v>0</v>
      </c>
      <c r="E309" s="243">
        <v>0</v>
      </c>
    </row>
    <row r="310" spans="1:12" ht="25.5">
      <c r="A310" s="409"/>
      <c r="B310" s="410"/>
      <c r="C310" s="155" t="s">
        <v>321</v>
      </c>
      <c r="D310" s="155">
        <v>0</v>
      </c>
      <c r="E310" s="243">
        <v>0</v>
      </c>
    </row>
    <row r="311" spans="1:12" ht="25.5">
      <c r="A311" s="409"/>
      <c r="B311" s="410"/>
      <c r="C311" s="155" t="s">
        <v>322</v>
      </c>
      <c r="D311" s="155">
        <f>'Прил.2 МБ'!I87</f>
        <v>456.1</v>
      </c>
      <c r="E311" s="243">
        <f>'Прил.2 МБ'!J87</f>
        <v>456.1</v>
      </c>
    </row>
    <row r="312" spans="1:12" ht="25.5">
      <c r="A312" s="409"/>
      <c r="B312" s="410"/>
      <c r="C312" s="155" t="s">
        <v>9</v>
      </c>
      <c r="D312" s="155">
        <v>0</v>
      </c>
      <c r="E312" s="243">
        <v>0</v>
      </c>
    </row>
    <row r="313" spans="1:12" ht="25.5">
      <c r="A313" s="409"/>
      <c r="B313" s="410"/>
      <c r="C313" s="155" t="s">
        <v>323</v>
      </c>
      <c r="D313" s="155">
        <v>0</v>
      </c>
      <c r="E313" s="243">
        <v>0</v>
      </c>
    </row>
    <row r="314" spans="1:12">
      <c r="A314" s="417" t="s">
        <v>72</v>
      </c>
      <c r="B314" s="416" t="s">
        <v>301</v>
      </c>
      <c r="C314" s="156" t="s">
        <v>324</v>
      </c>
      <c r="D314" s="156">
        <f>SUM(D315:D319)</f>
        <v>8498</v>
      </c>
      <c r="E314" s="239">
        <f>SUM(E315:E319)</f>
        <v>8494.9</v>
      </c>
      <c r="F314" s="164">
        <f>E314/D314*100</f>
        <v>99.963520828430219</v>
      </c>
    </row>
    <row r="315" spans="1:12" ht="25.5">
      <c r="A315" s="417"/>
      <c r="B315" s="416"/>
      <c r="C315" s="155" t="s">
        <v>320</v>
      </c>
      <c r="D315" s="155">
        <f>D322+D383+D420</f>
        <v>0</v>
      </c>
      <c r="E315" s="243">
        <f>E322+E383+E420</f>
        <v>0</v>
      </c>
    </row>
    <row r="316" spans="1:12" ht="25.5">
      <c r="A316" s="417"/>
      <c r="B316" s="416"/>
      <c r="C316" s="155" t="s">
        <v>321</v>
      </c>
      <c r="D316" s="155">
        <f t="shared" ref="D316:E316" si="56">D323+D384+D421</f>
        <v>0</v>
      </c>
      <c r="E316" s="243">
        <f t="shared" si="56"/>
        <v>0</v>
      </c>
    </row>
    <row r="317" spans="1:12" ht="25.5">
      <c r="A317" s="417"/>
      <c r="B317" s="416"/>
      <c r="C317" s="155" t="s">
        <v>322</v>
      </c>
      <c r="D317" s="155">
        <f t="shared" ref="D317:E317" si="57">D324+D385+D422</f>
        <v>8408</v>
      </c>
      <c r="E317" s="243">
        <f t="shared" si="57"/>
        <v>8404.9</v>
      </c>
    </row>
    <row r="318" spans="1:12" ht="25.5">
      <c r="A318" s="417"/>
      <c r="B318" s="416"/>
      <c r="C318" s="155" t="s">
        <v>9</v>
      </c>
      <c r="D318" s="155">
        <f t="shared" ref="D318:E318" si="58">D325+D386+D423</f>
        <v>90</v>
      </c>
      <c r="E318" s="243">
        <f t="shared" si="58"/>
        <v>90</v>
      </c>
    </row>
    <row r="319" spans="1:12" ht="25.5">
      <c r="A319" s="417"/>
      <c r="B319" s="416"/>
      <c r="C319" s="155" t="s">
        <v>323</v>
      </c>
      <c r="D319" s="155">
        <f t="shared" ref="D319:E319" si="59">D326+D387+D424</f>
        <v>0</v>
      </c>
      <c r="E319" s="243">
        <f t="shared" si="59"/>
        <v>0</v>
      </c>
      <c r="F319" s="167"/>
      <c r="G319" s="167"/>
      <c r="H319" s="168"/>
      <c r="I319" s="168"/>
      <c r="J319" s="168"/>
      <c r="K319" s="168"/>
      <c r="L319" s="168"/>
    </row>
    <row r="320" spans="1:12" ht="12.75" customHeight="1">
      <c r="A320" s="411" t="s">
        <v>241</v>
      </c>
      <c r="B320" s="412"/>
      <c r="C320" s="412"/>
      <c r="D320" s="412"/>
      <c r="E320" s="422"/>
      <c r="F320" s="76"/>
      <c r="G320" s="76"/>
      <c r="H320" s="21"/>
      <c r="I320" s="21"/>
      <c r="J320" s="21"/>
      <c r="K320" s="168"/>
      <c r="L320" s="168"/>
    </row>
    <row r="321" spans="1:12" ht="21.75" customHeight="1">
      <c r="A321" s="417" t="s">
        <v>242</v>
      </c>
      <c r="B321" s="416" t="s">
        <v>243</v>
      </c>
      <c r="C321" s="156" t="s">
        <v>324</v>
      </c>
      <c r="D321" s="156">
        <f>SUM(D322:D326)</f>
        <v>7853.7</v>
      </c>
      <c r="E321" s="239">
        <f>SUM(E322:E326)</f>
        <v>7850.7</v>
      </c>
      <c r="F321" s="167"/>
      <c r="G321" s="167"/>
      <c r="H321" s="168"/>
      <c r="I321" s="168"/>
      <c r="J321" s="168"/>
      <c r="K321" s="168"/>
      <c r="L321" s="168"/>
    </row>
    <row r="322" spans="1:12" ht="25.5">
      <c r="A322" s="417"/>
      <c r="B322" s="416"/>
      <c r="C322" s="155" t="s">
        <v>320</v>
      </c>
      <c r="D322" s="155">
        <f>D328+D334+D340+D346+D352+D358+D364+D370+D376</f>
        <v>0</v>
      </c>
      <c r="E322" s="243">
        <f>E328+E334+E340+E346+E352+E358+E364+E370+E376</f>
        <v>0</v>
      </c>
      <c r="F322" s="167"/>
      <c r="G322" s="167"/>
      <c r="H322" s="168"/>
      <c r="I322" s="168"/>
      <c r="J322" s="168"/>
      <c r="K322" s="168"/>
      <c r="L322" s="168"/>
    </row>
    <row r="323" spans="1:12" ht="25.5">
      <c r="A323" s="417"/>
      <c r="B323" s="416"/>
      <c r="C323" s="155" t="s">
        <v>321</v>
      </c>
      <c r="D323" s="155">
        <f t="shared" ref="D323:E323" si="60">D329+D335+D341+D347+D353+D359+D365+D371+D377</f>
        <v>0</v>
      </c>
      <c r="E323" s="243">
        <f t="shared" si="60"/>
        <v>0</v>
      </c>
      <c r="F323" s="167"/>
      <c r="G323" s="167"/>
      <c r="H323" s="168"/>
      <c r="I323" s="168"/>
      <c r="J323" s="168"/>
      <c r="K323" s="168"/>
      <c r="L323" s="168"/>
    </row>
    <row r="324" spans="1:12" ht="25.5">
      <c r="A324" s="417"/>
      <c r="B324" s="416"/>
      <c r="C324" s="155" t="s">
        <v>322</v>
      </c>
      <c r="D324" s="155">
        <f t="shared" ref="D324:E324" si="61">D330+D336+D342+D348+D354+D360+D366+D372+D378</f>
        <v>7763.7</v>
      </c>
      <c r="E324" s="243">
        <f t="shared" si="61"/>
        <v>7760.7</v>
      </c>
      <c r="F324" s="167"/>
      <c r="G324" s="167"/>
      <c r="H324" s="168"/>
      <c r="I324" s="168"/>
      <c r="J324" s="168"/>
      <c r="K324" s="168"/>
      <c r="L324" s="168"/>
    </row>
    <row r="325" spans="1:12" ht="25.5">
      <c r="A325" s="417"/>
      <c r="B325" s="416"/>
      <c r="C325" s="155" t="s">
        <v>9</v>
      </c>
      <c r="D325" s="155">
        <f t="shared" ref="D325:E325" si="62">D331+D337+D343+D349+D356+D361+D367+D373+D379</f>
        <v>90</v>
      </c>
      <c r="E325" s="243">
        <f t="shared" si="62"/>
        <v>90</v>
      </c>
      <c r="F325" s="167"/>
      <c r="G325" s="167"/>
      <c r="H325" s="168"/>
      <c r="I325" s="168"/>
      <c r="J325" s="168"/>
      <c r="K325" s="168"/>
      <c r="L325" s="168"/>
    </row>
    <row r="326" spans="1:12" ht="25.5">
      <c r="A326" s="417"/>
      <c r="B326" s="416"/>
      <c r="C326" s="155" t="s">
        <v>323</v>
      </c>
      <c r="D326" s="155">
        <f t="shared" ref="D326:E326" si="63">D332+D338+D344+D350+D357+D362+D368+D374+D380</f>
        <v>0</v>
      </c>
      <c r="E326" s="243">
        <f t="shared" si="63"/>
        <v>0</v>
      </c>
      <c r="F326" s="167"/>
      <c r="G326" s="167"/>
      <c r="H326" s="168"/>
      <c r="I326" s="168"/>
      <c r="J326" s="168"/>
      <c r="K326" s="168"/>
      <c r="L326" s="168"/>
    </row>
    <row r="327" spans="1:12">
      <c r="A327" s="414" t="s">
        <v>244</v>
      </c>
      <c r="B327" s="410" t="s">
        <v>245</v>
      </c>
      <c r="C327" s="156" t="s">
        <v>324</v>
      </c>
      <c r="D327" s="156">
        <f>SUM(D328:D332)</f>
        <v>392</v>
      </c>
      <c r="E327" s="239">
        <f>SUM(E328:E332)</f>
        <v>391.9</v>
      </c>
      <c r="F327" s="167"/>
      <c r="G327" s="167"/>
      <c r="H327" s="168"/>
      <c r="I327" s="168"/>
      <c r="J327" s="168"/>
      <c r="K327" s="168"/>
      <c r="L327" s="168"/>
    </row>
    <row r="328" spans="1:12" ht="25.5">
      <c r="A328" s="414"/>
      <c r="B328" s="410"/>
      <c r="C328" s="155" t="s">
        <v>320</v>
      </c>
      <c r="D328" s="155">
        <v>0</v>
      </c>
      <c r="E328" s="243">
        <v>0</v>
      </c>
      <c r="F328" s="167"/>
      <c r="G328" s="167"/>
      <c r="H328" s="168"/>
      <c r="I328" s="168"/>
      <c r="J328" s="168"/>
      <c r="K328" s="168"/>
      <c r="L328" s="168"/>
    </row>
    <row r="329" spans="1:12" ht="25.5">
      <c r="A329" s="414"/>
      <c r="B329" s="410"/>
      <c r="C329" s="155" t="s">
        <v>321</v>
      </c>
      <c r="D329" s="155">
        <v>0</v>
      </c>
      <c r="E329" s="243">
        <v>0</v>
      </c>
      <c r="F329" s="167"/>
      <c r="G329" s="167"/>
      <c r="H329" s="168"/>
      <c r="I329" s="168"/>
      <c r="J329" s="168"/>
      <c r="K329" s="168"/>
      <c r="L329" s="168"/>
    </row>
    <row r="330" spans="1:12" ht="25.5">
      <c r="A330" s="414"/>
      <c r="B330" s="410"/>
      <c r="C330" s="155" t="s">
        <v>322</v>
      </c>
      <c r="D330" s="155">
        <f>'Прил.2 МБ'!I97</f>
        <v>392</v>
      </c>
      <c r="E330" s="243">
        <f>'Прил.2 МБ'!J97</f>
        <v>391.9</v>
      </c>
      <c r="F330" s="167"/>
      <c r="G330" s="167"/>
      <c r="H330" s="168"/>
      <c r="I330" s="168"/>
      <c r="J330" s="168"/>
      <c r="K330" s="168"/>
      <c r="L330" s="168"/>
    </row>
    <row r="331" spans="1:12" ht="25.5">
      <c r="A331" s="414"/>
      <c r="B331" s="410"/>
      <c r="C331" s="155" t="s">
        <v>9</v>
      </c>
      <c r="D331" s="155">
        <v>0</v>
      </c>
      <c r="E331" s="243">
        <v>0</v>
      </c>
      <c r="F331" s="167"/>
      <c r="G331" s="167"/>
      <c r="H331" s="168"/>
      <c r="I331" s="168"/>
      <c r="J331" s="168"/>
      <c r="K331" s="168"/>
      <c r="L331" s="168"/>
    </row>
    <row r="332" spans="1:12" ht="25.5">
      <c r="A332" s="414"/>
      <c r="B332" s="410"/>
      <c r="C332" s="155" t="s">
        <v>323</v>
      </c>
      <c r="D332" s="155">
        <v>0</v>
      </c>
      <c r="E332" s="243">
        <v>0</v>
      </c>
      <c r="F332" s="167"/>
      <c r="G332" s="167"/>
      <c r="H332" s="168"/>
      <c r="I332" s="168"/>
      <c r="J332" s="168"/>
      <c r="K332" s="168"/>
      <c r="L332" s="168"/>
    </row>
    <row r="333" spans="1:12">
      <c r="A333" s="414" t="s">
        <v>246</v>
      </c>
      <c r="B333" s="410" t="s">
        <v>247</v>
      </c>
      <c r="C333" s="156" t="s">
        <v>324</v>
      </c>
      <c r="D333" s="156">
        <f>SUM(D334:D338)</f>
        <v>135.5</v>
      </c>
      <c r="E333" s="239">
        <f>SUM(E334:E338)</f>
        <v>132.6</v>
      </c>
    </row>
    <row r="334" spans="1:12" ht="25.5">
      <c r="A334" s="414"/>
      <c r="B334" s="410"/>
      <c r="C334" s="155" t="s">
        <v>320</v>
      </c>
      <c r="D334" s="155">
        <v>0</v>
      </c>
      <c r="E334" s="243">
        <v>0</v>
      </c>
    </row>
    <row r="335" spans="1:12" ht="25.5">
      <c r="A335" s="414"/>
      <c r="B335" s="410"/>
      <c r="C335" s="155" t="s">
        <v>321</v>
      </c>
      <c r="D335" s="155">
        <v>0</v>
      </c>
      <c r="E335" s="243">
        <v>0</v>
      </c>
    </row>
    <row r="336" spans="1:12" ht="25.5">
      <c r="A336" s="414"/>
      <c r="B336" s="410"/>
      <c r="C336" s="155" t="s">
        <v>322</v>
      </c>
      <c r="D336" s="155">
        <f>'Прил.2 МБ'!I98</f>
        <v>135.5</v>
      </c>
      <c r="E336" s="243">
        <f>'Прил.2 МБ'!J98</f>
        <v>132.6</v>
      </c>
    </row>
    <row r="337" spans="1:5" ht="25.5">
      <c r="A337" s="414"/>
      <c r="B337" s="410"/>
      <c r="C337" s="155" t="s">
        <v>9</v>
      </c>
      <c r="D337" s="155">
        <v>0</v>
      </c>
      <c r="E337" s="243">
        <v>0</v>
      </c>
    </row>
    <row r="338" spans="1:5" ht="25.5">
      <c r="A338" s="414"/>
      <c r="B338" s="410"/>
      <c r="C338" s="155" t="s">
        <v>323</v>
      </c>
      <c r="D338" s="155">
        <v>0</v>
      </c>
      <c r="E338" s="243">
        <v>0</v>
      </c>
    </row>
    <row r="339" spans="1:5" ht="12.75" customHeight="1">
      <c r="A339" s="414" t="s">
        <v>248</v>
      </c>
      <c r="B339" s="410" t="s">
        <v>249</v>
      </c>
      <c r="C339" s="156" t="s">
        <v>324</v>
      </c>
      <c r="D339" s="156">
        <f>SUM(D340:D344)</f>
        <v>0</v>
      </c>
      <c r="E339" s="239">
        <f>SUM(E340:E344)</f>
        <v>0</v>
      </c>
    </row>
    <row r="340" spans="1:5" ht="25.5">
      <c r="A340" s="414"/>
      <c r="B340" s="410"/>
      <c r="C340" s="155" t="s">
        <v>320</v>
      </c>
      <c r="D340" s="155">
        <v>0</v>
      </c>
      <c r="E340" s="243">
        <v>0</v>
      </c>
    </row>
    <row r="341" spans="1:5" ht="25.5">
      <c r="A341" s="414"/>
      <c r="B341" s="410"/>
      <c r="C341" s="155" t="s">
        <v>321</v>
      </c>
      <c r="D341" s="155">
        <v>0</v>
      </c>
      <c r="E341" s="243">
        <v>0</v>
      </c>
    </row>
    <row r="342" spans="1:5" ht="25.5">
      <c r="A342" s="414"/>
      <c r="B342" s="410"/>
      <c r="C342" s="155" t="s">
        <v>322</v>
      </c>
      <c r="D342" s="155">
        <f>'Прил.2 МБ'!I99</f>
        <v>0</v>
      </c>
      <c r="E342" s="243">
        <f>'Прил.2 МБ'!J99</f>
        <v>0</v>
      </c>
    </row>
    <row r="343" spans="1:5" ht="25.5">
      <c r="A343" s="414"/>
      <c r="B343" s="410"/>
      <c r="C343" s="155" t="s">
        <v>9</v>
      </c>
      <c r="D343" s="155">
        <v>0</v>
      </c>
      <c r="E343" s="243">
        <v>0</v>
      </c>
    </row>
    <row r="344" spans="1:5" ht="12.75" customHeight="1">
      <c r="A344" s="414"/>
      <c r="B344" s="410"/>
      <c r="C344" s="155" t="s">
        <v>323</v>
      </c>
      <c r="D344" s="155">
        <v>0</v>
      </c>
      <c r="E344" s="243">
        <v>0</v>
      </c>
    </row>
    <row r="345" spans="1:5">
      <c r="A345" s="414" t="s">
        <v>250</v>
      </c>
      <c r="B345" s="410" t="s">
        <v>251</v>
      </c>
      <c r="C345" s="156" t="s">
        <v>324</v>
      </c>
      <c r="D345" s="156">
        <f>SUM(D346:D350)</f>
        <v>59</v>
      </c>
      <c r="E345" s="239">
        <f>SUM(E346:E350)</f>
        <v>59</v>
      </c>
    </row>
    <row r="346" spans="1:5" ht="25.5">
      <c r="A346" s="414"/>
      <c r="B346" s="410"/>
      <c r="C346" s="155" t="s">
        <v>320</v>
      </c>
      <c r="D346" s="155">
        <v>0</v>
      </c>
      <c r="E346" s="243">
        <v>0</v>
      </c>
    </row>
    <row r="347" spans="1:5" ht="25.5">
      <c r="A347" s="414"/>
      <c r="B347" s="410"/>
      <c r="C347" s="155" t="s">
        <v>321</v>
      </c>
      <c r="D347" s="155">
        <v>0</v>
      </c>
      <c r="E347" s="243">
        <v>0</v>
      </c>
    </row>
    <row r="348" spans="1:5" ht="25.5">
      <c r="A348" s="414"/>
      <c r="B348" s="410"/>
      <c r="C348" s="155" t="s">
        <v>322</v>
      </c>
      <c r="D348" s="155">
        <f>'Прил.2 МБ'!I100</f>
        <v>59</v>
      </c>
      <c r="E348" s="243">
        <f>'Прил.2 МБ'!J100</f>
        <v>59</v>
      </c>
    </row>
    <row r="349" spans="1:5" ht="31.5" customHeight="1">
      <c r="A349" s="414"/>
      <c r="B349" s="410"/>
      <c r="C349" s="155" t="s">
        <v>9</v>
      </c>
      <c r="D349" s="155">
        <v>0</v>
      </c>
      <c r="E349" s="243">
        <v>0</v>
      </c>
    </row>
    <row r="350" spans="1:5" ht="22.5" customHeight="1">
      <c r="A350" s="414"/>
      <c r="B350" s="410"/>
      <c r="C350" s="155" t="s">
        <v>323</v>
      </c>
      <c r="D350" s="155">
        <v>0</v>
      </c>
      <c r="E350" s="243">
        <v>0</v>
      </c>
    </row>
    <row r="351" spans="1:5" ht="24" customHeight="1">
      <c r="A351" s="414" t="s">
        <v>252</v>
      </c>
      <c r="B351" s="410" t="s">
        <v>253</v>
      </c>
      <c r="C351" s="156" t="s">
        <v>324</v>
      </c>
      <c r="D351" s="156">
        <f>SUM(D352:D357)</f>
        <v>51.8</v>
      </c>
      <c r="E351" s="239">
        <f>SUM(E352:E357)</f>
        <v>51.8</v>
      </c>
    </row>
    <row r="352" spans="1:5" ht="25.5">
      <c r="A352" s="414"/>
      <c r="B352" s="410"/>
      <c r="C352" s="155" t="s">
        <v>320</v>
      </c>
      <c r="D352" s="155">
        <v>0</v>
      </c>
      <c r="E352" s="243">
        <v>0</v>
      </c>
    </row>
    <row r="353" spans="1:5" ht="25.5">
      <c r="A353" s="414"/>
      <c r="B353" s="410"/>
      <c r="C353" s="155" t="s">
        <v>321</v>
      </c>
      <c r="D353" s="155">
        <v>0</v>
      </c>
      <c r="E353" s="243">
        <v>0</v>
      </c>
    </row>
    <row r="354" spans="1:5" ht="25.5">
      <c r="A354" s="414"/>
      <c r="B354" s="410"/>
      <c r="C354" s="155" t="s">
        <v>322</v>
      </c>
      <c r="D354" s="155">
        <f>'Прил.2 МБ'!I101</f>
        <v>51.8</v>
      </c>
      <c r="E354" s="243">
        <f>'Прил.2 МБ'!J101</f>
        <v>51.8</v>
      </c>
    </row>
    <row r="355" spans="1:5" ht="20.25" customHeight="1">
      <c r="A355" s="414"/>
      <c r="B355" s="410"/>
      <c r="C355" s="155" t="s">
        <v>9</v>
      </c>
      <c r="D355" s="155">
        <v>0</v>
      </c>
      <c r="E355" s="243">
        <v>0</v>
      </c>
    </row>
    <row r="356" spans="1:5" ht="25.5">
      <c r="A356" s="414"/>
      <c r="B356" s="410"/>
      <c r="C356" s="155" t="s">
        <v>323</v>
      </c>
      <c r="D356" s="155">
        <v>0</v>
      </c>
      <c r="E356" s="243">
        <v>0</v>
      </c>
    </row>
    <row r="357" spans="1:5" ht="12.75" customHeight="1">
      <c r="A357" s="414" t="s">
        <v>254</v>
      </c>
      <c r="B357" s="410" t="s">
        <v>255</v>
      </c>
      <c r="C357" s="156" t="s">
        <v>324</v>
      </c>
      <c r="D357" s="156">
        <f>SUM(D358:D362)</f>
        <v>0</v>
      </c>
      <c r="E357" s="239">
        <f>SUM(E358:E362)</f>
        <v>0</v>
      </c>
    </row>
    <row r="358" spans="1:5" ht="25.5">
      <c r="A358" s="414"/>
      <c r="B358" s="410"/>
      <c r="C358" s="155" t="s">
        <v>320</v>
      </c>
      <c r="D358" s="155">
        <v>0</v>
      </c>
      <c r="E358" s="243">
        <v>0</v>
      </c>
    </row>
    <row r="359" spans="1:5" ht="25.5">
      <c r="A359" s="414"/>
      <c r="B359" s="410"/>
      <c r="C359" s="155" t="s">
        <v>321</v>
      </c>
      <c r="D359" s="155">
        <v>0</v>
      </c>
      <c r="E359" s="243">
        <v>0</v>
      </c>
    </row>
    <row r="360" spans="1:5" ht="25.5">
      <c r="A360" s="414"/>
      <c r="B360" s="410"/>
      <c r="C360" s="155" t="s">
        <v>322</v>
      </c>
      <c r="D360" s="155">
        <f>'Прил.2 МБ'!I102</f>
        <v>0</v>
      </c>
      <c r="E360" s="243">
        <f>'Прил.2 МБ'!J102</f>
        <v>0</v>
      </c>
    </row>
    <row r="361" spans="1:5" ht="25.5">
      <c r="A361" s="414"/>
      <c r="B361" s="410"/>
      <c r="C361" s="155" t="s">
        <v>9</v>
      </c>
      <c r="D361" s="155">
        <v>0</v>
      </c>
      <c r="E361" s="243">
        <v>0</v>
      </c>
    </row>
    <row r="362" spans="1:5" ht="25.5">
      <c r="A362" s="414"/>
      <c r="B362" s="410"/>
      <c r="C362" s="155" t="s">
        <v>323</v>
      </c>
      <c r="D362" s="155">
        <v>0</v>
      </c>
      <c r="E362" s="243">
        <v>0</v>
      </c>
    </row>
    <row r="363" spans="1:5" ht="12.75" customHeight="1">
      <c r="A363" s="414" t="s">
        <v>256</v>
      </c>
      <c r="B363" s="410" t="s">
        <v>382</v>
      </c>
      <c r="C363" s="156" t="s">
        <v>324</v>
      </c>
      <c r="D363" s="156">
        <f>SUM(D364:D368)</f>
        <v>291</v>
      </c>
      <c r="E363" s="239">
        <f>SUM(E364:E368)</f>
        <v>291</v>
      </c>
    </row>
    <row r="364" spans="1:5" ht="25.5">
      <c r="A364" s="414"/>
      <c r="B364" s="410"/>
      <c r="C364" s="155" t="s">
        <v>320</v>
      </c>
      <c r="D364" s="155">
        <v>0</v>
      </c>
      <c r="E364" s="243">
        <v>0</v>
      </c>
    </row>
    <row r="365" spans="1:5" ht="25.5">
      <c r="A365" s="414"/>
      <c r="B365" s="410"/>
      <c r="C365" s="155" t="s">
        <v>321</v>
      </c>
      <c r="D365" s="155">
        <v>0</v>
      </c>
      <c r="E365" s="243">
        <v>0</v>
      </c>
    </row>
    <row r="366" spans="1:5" ht="25.5">
      <c r="A366" s="414"/>
      <c r="B366" s="410"/>
      <c r="C366" s="155" t="s">
        <v>322</v>
      </c>
      <c r="D366" s="155">
        <f>'Прил.2 МБ'!I103</f>
        <v>291</v>
      </c>
      <c r="E366" s="243">
        <f>'Прил.2 МБ'!J103</f>
        <v>291</v>
      </c>
    </row>
    <row r="367" spans="1:5" ht="25.5">
      <c r="A367" s="414"/>
      <c r="B367" s="410"/>
      <c r="C367" s="155" t="s">
        <v>9</v>
      </c>
      <c r="D367" s="155">
        <v>0</v>
      </c>
      <c r="E367" s="243">
        <v>0</v>
      </c>
    </row>
    <row r="368" spans="1:5" ht="25.5">
      <c r="A368" s="414"/>
      <c r="B368" s="410"/>
      <c r="C368" s="155" t="s">
        <v>323</v>
      </c>
      <c r="D368" s="155">
        <v>0</v>
      </c>
      <c r="E368" s="243">
        <v>0</v>
      </c>
    </row>
    <row r="369" spans="1:10" ht="34.5" customHeight="1">
      <c r="A369" s="414" t="s">
        <v>257</v>
      </c>
      <c r="B369" s="410" t="s">
        <v>258</v>
      </c>
      <c r="C369" s="156" t="s">
        <v>324</v>
      </c>
      <c r="D369" s="156">
        <f>SUM(D370:D374)</f>
        <v>6849.4</v>
      </c>
      <c r="E369" s="239">
        <f>SUM(E370:E374)</f>
        <v>6849.4</v>
      </c>
    </row>
    <row r="370" spans="1:10" ht="22.5" customHeight="1">
      <c r="A370" s="414"/>
      <c r="B370" s="410"/>
      <c r="C370" s="155" t="s">
        <v>320</v>
      </c>
      <c r="D370" s="155">
        <v>0</v>
      </c>
      <c r="E370" s="243">
        <v>0</v>
      </c>
    </row>
    <row r="371" spans="1:10" ht="25.5">
      <c r="A371" s="414"/>
      <c r="B371" s="410"/>
      <c r="C371" s="155" t="s">
        <v>321</v>
      </c>
      <c r="D371" s="155">
        <v>0</v>
      </c>
      <c r="E371" s="243">
        <v>0</v>
      </c>
    </row>
    <row r="372" spans="1:10" ht="25.5">
      <c r="A372" s="414"/>
      <c r="B372" s="410"/>
      <c r="C372" s="155" t="s">
        <v>322</v>
      </c>
      <c r="D372" s="155">
        <f>'Прил.2 МБ'!I104</f>
        <v>6759.4</v>
      </c>
      <c r="E372" s="243">
        <f>'Прил.2 МБ'!J104</f>
        <v>6759.4</v>
      </c>
    </row>
    <row r="373" spans="1:10" ht="25.5">
      <c r="A373" s="414"/>
      <c r="B373" s="410"/>
      <c r="C373" s="155" t="s">
        <v>9</v>
      </c>
      <c r="D373" s="155">
        <v>90</v>
      </c>
      <c r="E373" s="243">
        <v>90</v>
      </c>
    </row>
    <row r="374" spans="1:10" ht="25.5">
      <c r="A374" s="414"/>
      <c r="B374" s="410"/>
      <c r="C374" s="155" t="s">
        <v>323</v>
      </c>
      <c r="D374" s="155">
        <v>0</v>
      </c>
      <c r="E374" s="243">
        <v>0</v>
      </c>
    </row>
    <row r="375" spans="1:10">
      <c r="A375" s="414" t="s">
        <v>259</v>
      </c>
      <c r="B375" s="410" t="s">
        <v>260</v>
      </c>
      <c r="C375" s="156" t="s">
        <v>324</v>
      </c>
      <c r="D375" s="156">
        <f>SUM(D376:D380)</f>
        <v>75</v>
      </c>
      <c r="E375" s="239">
        <f>SUM(E376:E380)</f>
        <v>75</v>
      </c>
    </row>
    <row r="376" spans="1:10" ht="23.25" customHeight="1">
      <c r="A376" s="414"/>
      <c r="B376" s="410"/>
      <c r="C376" s="155" t="s">
        <v>320</v>
      </c>
      <c r="D376" s="155">
        <v>0</v>
      </c>
      <c r="E376" s="243">
        <v>0</v>
      </c>
    </row>
    <row r="377" spans="1:10" ht="25.5">
      <c r="A377" s="414"/>
      <c r="B377" s="410"/>
      <c r="C377" s="155" t="s">
        <v>321</v>
      </c>
      <c r="D377" s="155">
        <v>0</v>
      </c>
      <c r="E377" s="243">
        <v>0</v>
      </c>
    </row>
    <row r="378" spans="1:10" ht="25.5">
      <c r="A378" s="414"/>
      <c r="B378" s="410"/>
      <c r="C378" s="155" t="s">
        <v>322</v>
      </c>
      <c r="D378" s="155">
        <f>'Прил.2 МБ'!I105</f>
        <v>75</v>
      </c>
      <c r="E378" s="243">
        <f>'Прил.2 МБ'!J105</f>
        <v>75</v>
      </c>
    </row>
    <row r="379" spans="1:10" ht="25.5">
      <c r="A379" s="414"/>
      <c r="B379" s="410"/>
      <c r="C379" s="155" t="s">
        <v>9</v>
      </c>
      <c r="D379" s="155">
        <v>0</v>
      </c>
      <c r="E379" s="243">
        <v>0</v>
      </c>
    </row>
    <row r="380" spans="1:10" ht="25.5">
      <c r="A380" s="414"/>
      <c r="B380" s="410"/>
      <c r="C380" s="155" t="s">
        <v>323</v>
      </c>
      <c r="D380" s="155">
        <v>0</v>
      </c>
      <c r="E380" s="243">
        <v>0</v>
      </c>
    </row>
    <row r="381" spans="1:10">
      <c r="A381" s="411" t="s">
        <v>261</v>
      </c>
      <c r="B381" s="412"/>
      <c r="C381" s="412"/>
      <c r="D381" s="412"/>
      <c r="E381" s="422"/>
      <c r="F381" s="169"/>
      <c r="G381" s="169"/>
      <c r="H381" s="170"/>
      <c r="I381" s="170"/>
      <c r="J381" s="170"/>
    </row>
    <row r="382" spans="1:10" ht="12.75" customHeight="1">
      <c r="A382" s="417" t="s">
        <v>262</v>
      </c>
      <c r="B382" s="416" t="s">
        <v>263</v>
      </c>
      <c r="C382" s="156" t="s">
        <v>324</v>
      </c>
      <c r="D382" s="156">
        <f>SUM(D383:D387)</f>
        <v>539.29999999999995</v>
      </c>
      <c r="E382" s="239">
        <f>SUM(E383:E387)</f>
        <v>539.20000000000005</v>
      </c>
      <c r="F382" s="167"/>
      <c r="G382" s="167"/>
      <c r="H382" s="168"/>
      <c r="I382" s="168"/>
      <c r="J382" s="168"/>
    </row>
    <row r="383" spans="1:10" ht="25.5">
      <c r="A383" s="417"/>
      <c r="B383" s="416"/>
      <c r="C383" s="155" t="s">
        <v>320</v>
      </c>
      <c r="D383" s="155">
        <f>D389+D395+D401+D407+D413</f>
        <v>0</v>
      </c>
      <c r="E383" s="243">
        <f>E389+E395+E401+E407+E413</f>
        <v>0</v>
      </c>
      <c r="F383" s="167"/>
      <c r="G383" s="167"/>
      <c r="H383" s="168"/>
      <c r="I383" s="168"/>
      <c r="J383" s="168"/>
    </row>
    <row r="384" spans="1:10" ht="25.5">
      <c r="A384" s="417"/>
      <c r="B384" s="416"/>
      <c r="C384" s="155" t="s">
        <v>321</v>
      </c>
      <c r="D384" s="155">
        <f t="shared" ref="D384:E384" si="64">D390+D396+D402+D408+D414</f>
        <v>0</v>
      </c>
      <c r="E384" s="243">
        <f t="shared" si="64"/>
        <v>0</v>
      </c>
      <c r="F384" s="167"/>
      <c r="G384" s="167"/>
      <c r="H384" s="168"/>
      <c r="I384" s="168"/>
      <c r="J384" s="168"/>
    </row>
    <row r="385" spans="1:10" ht="25.5">
      <c r="A385" s="417"/>
      <c r="B385" s="416"/>
      <c r="C385" s="155" t="s">
        <v>322</v>
      </c>
      <c r="D385" s="155">
        <f t="shared" ref="D385:E385" si="65">D391+D397+D403+D409+D415</f>
        <v>539.29999999999995</v>
      </c>
      <c r="E385" s="243">
        <f t="shared" si="65"/>
        <v>539.20000000000005</v>
      </c>
      <c r="F385" s="167"/>
      <c r="G385" s="167"/>
      <c r="H385" s="168"/>
      <c r="I385" s="168"/>
      <c r="J385" s="168"/>
    </row>
    <row r="386" spans="1:10" ht="25.5">
      <c r="A386" s="417"/>
      <c r="B386" s="416"/>
      <c r="C386" s="155" t="s">
        <v>9</v>
      </c>
      <c r="D386" s="155">
        <f t="shared" ref="D386:E386" si="66">D392+D398+D404+D410+D416</f>
        <v>0</v>
      </c>
      <c r="E386" s="243">
        <f t="shared" si="66"/>
        <v>0</v>
      </c>
      <c r="F386" s="167"/>
      <c r="G386" s="167"/>
      <c r="H386" s="168"/>
      <c r="I386" s="168"/>
      <c r="J386" s="168"/>
    </row>
    <row r="387" spans="1:10" ht="25.5">
      <c r="A387" s="417"/>
      <c r="B387" s="416"/>
      <c r="C387" s="155" t="s">
        <v>323</v>
      </c>
      <c r="D387" s="155">
        <f t="shared" ref="D387:E387" si="67">D393+D399+D405+D411+D417</f>
        <v>0</v>
      </c>
      <c r="E387" s="243">
        <f t="shared" si="67"/>
        <v>0</v>
      </c>
      <c r="F387" s="167"/>
      <c r="G387" s="167"/>
      <c r="H387" s="168"/>
      <c r="I387" s="168"/>
      <c r="J387" s="168"/>
    </row>
    <row r="388" spans="1:10" ht="12.75" customHeight="1">
      <c r="A388" s="414" t="s">
        <v>264</v>
      </c>
      <c r="B388" s="410" t="s">
        <v>265</v>
      </c>
      <c r="C388" s="156" t="s">
        <v>324</v>
      </c>
      <c r="D388" s="156">
        <f>SUM(D389:D393)</f>
        <v>40</v>
      </c>
      <c r="E388" s="239">
        <f>SUM(E389:E393)</f>
        <v>40</v>
      </c>
      <c r="F388" s="167"/>
      <c r="G388" s="167"/>
      <c r="H388" s="168"/>
      <c r="I388" s="168"/>
      <c r="J388" s="168"/>
    </row>
    <row r="389" spans="1:10" ht="25.5">
      <c r="A389" s="414"/>
      <c r="B389" s="410"/>
      <c r="C389" s="155" t="s">
        <v>320</v>
      </c>
      <c r="D389" s="155">
        <v>0</v>
      </c>
      <c r="E389" s="243">
        <v>0</v>
      </c>
      <c r="F389" s="167"/>
      <c r="G389" s="167"/>
      <c r="H389" s="168"/>
      <c r="I389" s="168"/>
      <c r="J389" s="168"/>
    </row>
    <row r="390" spans="1:10" ht="25.5">
      <c r="A390" s="414"/>
      <c r="B390" s="410"/>
      <c r="C390" s="155" t="s">
        <v>321</v>
      </c>
      <c r="D390" s="155">
        <v>0</v>
      </c>
      <c r="E390" s="243">
        <v>0</v>
      </c>
      <c r="F390" s="167"/>
      <c r="G390" s="167"/>
      <c r="H390" s="168"/>
      <c r="I390" s="168"/>
      <c r="J390" s="168"/>
    </row>
    <row r="391" spans="1:10" ht="25.5">
      <c r="A391" s="414"/>
      <c r="B391" s="410"/>
      <c r="C391" s="155" t="s">
        <v>322</v>
      </c>
      <c r="D391" s="155">
        <f>'Прил.2 МБ'!I110</f>
        <v>40</v>
      </c>
      <c r="E391" s="243">
        <f>'Прил.2 МБ'!J110</f>
        <v>40</v>
      </c>
      <c r="F391" s="167"/>
      <c r="G391" s="167"/>
      <c r="H391" s="168"/>
      <c r="I391" s="168"/>
      <c r="J391" s="168"/>
    </row>
    <row r="392" spans="1:10" ht="25.5">
      <c r="A392" s="414"/>
      <c r="B392" s="410"/>
      <c r="C392" s="155" t="s">
        <v>9</v>
      </c>
      <c r="D392" s="155">
        <v>0</v>
      </c>
      <c r="E392" s="243">
        <v>0</v>
      </c>
      <c r="F392" s="167"/>
      <c r="G392" s="167"/>
      <c r="H392" s="168"/>
      <c r="I392" s="168"/>
      <c r="J392" s="168"/>
    </row>
    <row r="393" spans="1:10" ht="25.5">
      <c r="A393" s="414"/>
      <c r="B393" s="410"/>
      <c r="C393" s="155" t="s">
        <v>323</v>
      </c>
      <c r="D393" s="155">
        <v>0</v>
      </c>
      <c r="E393" s="243">
        <v>0</v>
      </c>
      <c r="F393" s="167"/>
      <c r="G393" s="167"/>
      <c r="H393" s="168"/>
      <c r="I393" s="168"/>
      <c r="J393" s="168"/>
    </row>
    <row r="394" spans="1:10" ht="12.75" customHeight="1">
      <c r="A394" s="414" t="s">
        <v>266</v>
      </c>
      <c r="B394" s="410" t="s">
        <v>267</v>
      </c>
      <c r="C394" s="156" t="s">
        <v>324</v>
      </c>
      <c r="D394" s="156">
        <f>SUM(D395:D399)</f>
        <v>40</v>
      </c>
      <c r="E394" s="239">
        <f>SUM(E395:E399)</f>
        <v>39.9</v>
      </c>
      <c r="F394" s="167"/>
      <c r="G394" s="167"/>
      <c r="H394" s="168"/>
      <c r="I394" s="168"/>
      <c r="J394" s="168"/>
    </row>
    <row r="395" spans="1:10" ht="25.5">
      <c r="A395" s="414"/>
      <c r="B395" s="410"/>
      <c r="C395" s="155" t="s">
        <v>320</v>
      </c>
      <c r="D395" s="155">
        <v>0</v>
      </c>
      <c r="E395" s="243">
        <v>0</v>
      </c>
      <c r="F395" s="167"/>
      <c r="G395" s="167"/>
      <c r="H395" s="168"/>
      <c r="I395" s="168"/>
      <c r="J395" s="168"/>
    </row>
    <row r="396" spans="1:10" ht="25.5">
      <c r="A396" s="414"/>
      <c r="B396" s="410"/>
      <c r="C396" s="155" t="s">
        <v>321</v>
      </c>
      <c r="D396" s="155">
        <v>0</v>
      </c>
      <c r="E396" s="243">
        <v>0</v>
      </c>
      <c r="F396" s="167"/>
      <c r="G396" s="167"/>
      <c r="H396" s="168"/>
      <c r="I396" s="168"/>
      <c r="J396" s="168"/>
    </row>
    <row r="397" spans="1:10" ht="25.5">
      <c r="A397" s="414"/>
      <c r="B397" s="410"/>
      <c r="C397" s="155" t="s">
        <v>322</v>
      </c>
      <c r="D397" s="155">
        <f>'Прил.2 МБ'!I111</f>
        <v>40</v>
      </c>
      <c r="E397" s="243">
        <f>'Прил.2 МБ'!J111</f>
        <v>39.9</v>
      </c>
      <c r="F397" s="167"/>
      <c r="G397" s="167"/>
      <c r="H397" s="168"/>
      <c r="I397" s="168"/>
      <c r="J397" s="168"/>
    </row>
    <row r="398" spans="1:10" ht="25.5">
      <c r="A398" s="414"/>
      <c r="B398" s="410"/>
      <c r="C398" s="155" t="s">
        <v>9</v>
      </c>
      <c r="D398" s="155">
        <v>0</v>
      </c>
      <c r="E398" s="243">
        <v>0</v>
      </c>
      <c r="F398" s="167"/>
      <c r="G398" s="167"/>
      <c r="H398" s="168"/>
      <c r="I398" s="168"/>
      <c r="J398" s="168"/>
    </row>
    <row r="399" spans="1:10" ht="25.5">
      <c r="A399" s="414"/>
      <c r="B399" s="410"/>
      <c r="C399" s="155" t="s">
        <v>323</v>
      </c>
      <c r="D399" s="155">
        <v>0</v>
      </c>
      <c r="E399" s="243">
        <v>0</v>
      </c>
      <c r="F399" s="167"/>
      <c r="G399" s="167"/>
      <c r="H399" s="168"/>
      <c r="I399" s="168"/>
      <c r="J399" s="168"/>
    </row>
    <row r="400" spans="1:10" ht="12.75" customHeight="1">
      <c r="A400" s="414" t="s">
        <v>268</v>
      </c>
      <c r="B400" s="410" t="s">
        <v>269</v>
      </c>
      <c r="C400" s="156" t="s">
        <v>324</v>
      </c>
      <c r="D400" s="156">
        <f>SUM(D401:D405)</f>
        <v>0</v>
      </c>
      <c r="E400" s="239">
        <f>SUM(E401:E405)</f>
        <v>0</v>
      </c>
      <c r="F400" s="167"/>
      <c r="G400" s="167"/>
      <c r="H400" s="168"/>
      <c r="I400" s="168"/>
      <c r="J400" s="168"/>
    </row>
    <row r="401" spans="1:11" ht="25.5">
      <c r="A401" s="414"/>
      <c r="B401" s="410"/>
      <c r="C401" s="155" t="s">
        <v>320</v>
      </c>
      <c r="D401" s="155">
        <v>0</v>
      </c>
      <c r="E401" s="243">
        <v>0</v>
      </c>
      <c r="F401" s="167"/>
      <c r="G401" s="167"/>
      <c r="H401" s="168"/>
      <c r="I401" s="168"/>
      <c r="J401" s="168"/>
    </row>
    <row r="402" spans="1:11" ht="25.5">
      <c r="A402" s="414"/>
      <c r="B402" s="410"/>
      <c r="C402" s="155" t="s">
        <v>321</v>
      </c>
      <c r="D402" s="155">
        <v>0</v>
      </c>
      <c r="E402" s="243">
        <v>0</v>
      </c>
      <c r="F402" s="167"/>
      <c r="G402" s="167"/>
      <c r="H402" s="168"/>
      <c r="I402" s="168"/>
      <c r="J402" s="168"/>
    </row>
    <row r="403" spans="1:11" ht="25.5">
      <c r="A403" s="414"/>
      <c r="B403" s="410"/>
      <c r="C403" s="155" t="s">
        <v>322</v>
      </c>
      <c r="D403" s="155">
        <f>'Прил.2 МБ'!I112</f>
        <v>0</v>
      </c>
      <c r="E403" s="243">
        <f>'Прил.2 МБ'!J112</f>
        <v>0</v>
      </c>
      <c r="F403" s="167"/>
      <c r="G403" s="167"/>
      <c r="H403" s="168"/>
      <c r="I403" s="168"/>
      <c r="J403" s="168"/>
    </row>
    <row r="404" spans="1:11" ht="25.5">
      <c r="A404" s="414"/>
      <c r="B404" s="410"/>
      <c r="C404" s="155" t="s">
        <v>9</v>
      </c>
      <c r="D404" s="155">
        <v>0</v>
      </c>
      <c r="E404" s="243">
        <v>0</v>
      </c>
      <c r="F404" s="167"/>
      <c r="G404" s="167"/>
      <c r="H404" s="168"/>
      <c r="I404" s="168"/>
      <c r="J404" s="168"/>
    </row>
    <row r="405" spans="1:11" ht="25.5">
      <c r="A405" s="414"/>
      <c r="B405" s="410"/>
      <c r="C405" s="155" t="s">
        <v>323</v>
      </c>
      <c r="D405" s="155">
        <v>0</v>
      </c>
      <c r="E405" s="243">
        <v>0</v>
      </c>
      <c r="F405" s="167"/>
      <c r="G405" s="167"/>
      <c r="H405" s="168"/>
      <c r="I405" s="168"/>
      <c r="J405" s="168"/>
    </row>
    <row r="406" spans="1:11" ht="32.25" customHeight="1">
      <c r="A406" s="414" t="s">
        <v>270</v>
      </c>
      <c r="B406" s="410" t="s">
        <v>271</v>
      </c>
      <c r="C406" s="156" t="s">
        <v>324</v>
      </c>
      <c r="D406" s="156">
        <f>SUM(D407:D411)</f>
        <v>298.3</v>
      </c>
      <c r="E406" s="239">
        <f>SUM(E407:E411)</f>
        <v>298.3</v>
      </c>
    </row>
    <row r="407" spans="1:11" ht="12.75" customHeight="1">
      <c r="A407" s="414"/>
      <c r="B407" s="410"/>
      <c r="C407" s="155" t="s">
        <v>320</v>
      </c>
      <c r="D407" s="155">
        <v>0</v>
      </c>
      <c r="E407" s="243">
        <v>0</v>
      </c>
    </row>
    <row r="408" spans="1:11" ht="25.5">
      <c r="A408" s="414"/>
      <c r="B408" s="410"/>
      <c r="C408" s="155" t="s">
        <v>321</v>
      </c>
      <c r="D408" s="155">
        <v>0</v>
      </c>
      <c r="E408" s="243">
        <v>0</v>
      </c>
    </row>
    <row r="409" spans="1:11" ht="25.5">
      <c r="A409" s="414"/>
      <c r="B409" s="410"/>
      <c r="C409" s="155" t="s">
        <v>322</v>
      </c>
      <c r="D409" s="155">
        <f>'Прил.2 МБ'!I113</f>
        <v>298.3</v>
      </c>
      <c r="E409" s="243">
        <f>'Прил.2 МБ'!J113</f>
        <v>298.3</v>
      </c>
    </row>
    <row r="410" spans="1:11" ht="25.5">
      <c r="A410" s="414"/>
      <c r="B410" s="410"/>
      <c r="C410" s="155" t="s">
        <v>9</v>
      </c>
      <c r="D410" s="155">
        <v>0</v>
      </c>
      <c r="E410" s="243">
        <v>0</v>
      </c>
    </row>
    <row r="411" spans="1:11" ht="25.5">
      <c r="A411" s="414"/>
      <c r="B411" s="410"/>
      <c r="C411" s="155" t="s">
        <v>323</v>
      </c>
      <c r="D411" s="155">
        <v>0</v>
      </c>
      <c r="E411" s="243">
        <v>0</v>
      </c>
    </row>
    <row r="412" spans="1:11">
      <c r="A412" s="414" t="s">
        <v>273</v>
      </c>
      <c r="B412" s="410" t="s">
        <v>274</v>
      </c>
      <c r="C412" s="156" t="s">
        <v>324</v>
      </c>
      <c r="D412" s="156">
        <f>SUM(D413:D417)</f>
        <v>161</v>
      </c>
      <c r="E412" s="239">
        <f>SUM(E413:E417)</f>
        <v>161</v>
      </c>
      <c r="F412" s="167"/>
      <c r="G412" s="167"/>
      <c r="H412" s="168"/>
      <c r="I412" s="168"/>
      <c r="J412" s="168"/>
      <c r="K412" s="168"/>
    </row>
    <row r="413" spans="1:11" ht="12.75" customHeight="1">
      <c r="A413" s="414"/>
      <c r="B413" s="410"/>
      <c r="C413" s="155" t="s">
        <v>320</v>
      </c>
      <c r="D413" s="155">
        <v>0</v>
      </c>
      <c r="E413" s="243">
        <v>0</v>
      </c>
      <c r="F413" s="167"/>
      <c r="G413" s="167"/>
      <c r="H413" s="168"/>
      <c r="I413" s="168"/>
      <c r="J413" s="168"/>
      <c r="K413" s="168"/>
    </row>
    <row r="414" spans="1:11" ht="25.5">
      <c r="A414" s="414"/>
      <c r="B414" s="410"/>
      <c r="C414" s="155" t="s">
        <v>321</v>
      </c>
      <c r="D414" s="155">
        <v>0</v>
      </c>
      <c r="E414" s="243">
        <v>0</v>
      </c>
      <c r="F414" s="167"/>
      <c r="G414" s="167"/>
      <c r="H414" s="168"/>
      <c r="I414" s="168"/>
      <c r="J414" s="168"/>
      <c r="K414" s="168"/>
    </row>
    <row r="415" spans="1:11" ht="25.5">
      <c r="A415" s="414"/>
      <c r="B415" s="410"/>
      <c r="C415" s="155" t="s">
        <v>322</v>
      </c>
      <c r="D415" s="155">
        <f>'Прил.2 МБ'!I114</f>
        <v>161</v>
      </c>
      <c r="E415" s="243">
        <f>'Прил.2 МБ'!J114</f>
        <v>161</v>
      </c>
      <c r="F415" s="167"/>
      <c r="G415" s="167"/>
      <c r="H415" s="168"/>
      <c r="I415" s="168"/>
      <c r="J415" s="168"/>
      <c r="K415" s="168"/>
    </row>
    <row r="416" spans="1:11" ht="25.5">
      <c r="A416" s="414"/>
      <c r="B416" s="410"/>
      <c r="C416" s="155" t="s">
        <v>9</v>
      </c>
      <c r="D416" s="155">
        <v>0</v>
      </c>
      <c r="E416" s="243">
        <v>0</v>
      </c>
      <c r="F416" s="167"/>
      <c r="G416" s="167"/>
      <c r="H416" s="168"/>
      <c r="I416" s="168"/>
      <c r="J416" s="168"/>
      <c r="K416" s="168"/>
    </row>
    <row r="417" spans="1:11" ht="25.5">
      <c r="A417" s="414"/>
      <c r="B417" s="410"/>
      <c r="C417" s="155" t="s">
        <v>323</v>
      </c>
      <c r="D417" s="155">
        <v>0</v>
      </c>
      <c r="E417" s="243">
        <v>0</v>
      </c>
      <c r="F417" s="167"/>
      <c r="G417" s="167"/>
      <c r="H417" s="168"/>
      <c r="I417" s="168"/>
      <c r="J417" s="168"/>
      <c r="K417" s="168"/>
    </row>
    <row r="418" spans="1:11">
      <c r="A418" s="411" t="s">
        <v>275</v>
      </c>
      <c r="B418" s="412"/>
      <c r="C418" s="412"/>
      <c r="D418" s="412"/>
      <c r="E418" s="422"/>
      <c r="F418" s="76"/>
      <c r="G418" s="76"/>
      <c r="H418" s="21"/>
      <c r="I418" s="21"/>
      <c r="J418" s="21"/>
      <c r="K418" s="168"/>
    </row>
    <row r="419" spans="1:11" ht="12.75" customHeight="1">
      <c r="A419" s="417" t="s">
        <v>276</v>
      </c>
      <c r="B419" s="416" t="s">
        <v>277</v>
      </c>
      <c r="C419" s="156" t="s">
        <v>324</v>
      </c>
      <c r="D419" s="156">
        <f>SUM(D420:D424)</f>
        <v>105</v>
      </c>
      <c r="E419" s="239">
        <f>SUM(E420:E424)</f>
        <v>105</v>
      </c>
      <c r="F419" s="167"/>
      <c r="G419" s="167"/>
      <c r="H419" s="168"/>
      <c r="I419" s="168"/>
      <c r="J419" s="168"/>
      <c r="K419" s="168"/>
    </row>
    <row r="420" spans="1:11" ht="25.5">
      <c r="A420" s="417"/>
      <c r="B420" s="416"/>
      <c r="C420" s="155" t="s">
        <v>320</v>
      </c>
      <c r="D420" s="155">
        <f>D426+D432</f>
        <v>0</v>
      </c>
      <c r="E420" s="243">
        <f>E426+E432</f>
        <v>0</v>
      </c>
      <c r="F420" s="167"/>
      <c r="G420" s="167"/>
      <c r="H420" s="168"/>
      <c r="I420" s="168"/>
      <c r="J420" s="168"/>
      <c r="K420" s="168"/>
    </row>
    <row r="421" spans="1:11" ht="25.5">
      <c r="A421" s="417"/>
      <c r="B421" s="416"/>
      <c r="C421" s="155" t="s">
        <v>321</v>
      </c>
      <c r="D421" s="155">
        <f t="shared" ref="D421:E421" si="68">D427+D433</f>
        <v>0</v>
      </c>
      <c r="E421" s="243">
        <f t="shared" si="68"/>
        <v>0</v>
      </c>
      <c r="F421" s="167"/>
      <c r="G421" s="167"/>
      <c r="H421" s="168"/>
      <c r="I421" s="168"/>
      <c r="J421" s="168"/>
      <c r="K421" s="168"/>
    </row>
    <row r="422" spans="1:11" ht="25.5">
      <c r="A422" s="417"/>
      <c r="B422" s="416"/>
      <c r="C422" s="155" t="s">
        <v>322</v>
      </c>
      <c r="D422" s="155">
        <f t="shared" ref="D422:E422" si="69">D428+D434</f>
        <v>105</v>
      </c>
      <c r="E422" s="243">
        <f t="shared" si="69"/>
        <v>105</v>
      </c>
      <c r="F422" s="167"/>
      <c r="G422" s="167"/>
      <c r="H422" s="168"/>
      <c r="I422" s="168"/>
      <c r="J422" s="168"/>
      <c r="K422" s="168"/>
    </row>
    <row r="423" spans="1:11" ht="25.5">
      <c r="A423" s="417"/>
      <c r="B423" s="416"/>
      <c r="C423" s="155" t="s">
        <v>9</v>
      </c>
      <c r="D423" s="155">
        <f t="shared" ref="D423:E423" si="70">D429+D435</f>
        <v>0</v>
      </c>
      <c r="E423" s="243">
        <f t="shared" si="70"/>
        <v>0</v>
      </c>
      <c r="F423" s="167"/>
      <c r="G423" s="167"/>
      <c r="H423" s="168"/>
      <c r="I423" s="168"/>
      <c r="J423" s="168"/>
      <c r="K423" s="168"/>
    </row>
    <row r="424" spans="1:11" ht="25.5">
      <c r="A424" s="417"/>
      <c r="B424" s="416"/>
      <c r="C424" s="155" t="s">
        <v>323</v>
      </c>
      <c r="D424" s="155">
        <f t="shared" ref="D424:E424" si="71">D430+D436</f>
        <v>0</v>
      </c>
      <c r="E424" s="243">
        <f t="shared" si="71"/>
        <v>0</v>
      </c>
      <c r="F424" s="167"/>
      <c r="G424" s="167"/>
      <c r="H424" s="168"/>
      <c r="I424" s="168"/>
      <c r="J424" s="168"/>
      <c r="K424" s="168"/>
    </row>
    <row r="425" spans="1:11" ht="12.75" customHeight="1">
      <c r="A425" s="414" t="s">
        <v>278</v>
      </c>
      <c r="B425" s="410" t="s">
        <v>279</v>
      </c>
      <c r="C425" s="156" t="s">
        <v>324</v>
      </c>
      <c r="D425" s="156">
        <f>SUM(D426:D430)</f>
        <v>105</v>
      </c>
      <c r="E425" s="239">
        <f>SUM(E426:E430)</f>
        <v>105</v>
      </c>
      <c r="F425" s="167"/>
      <c r="G425" s="167"/>
      <c r="H425" s="168"/>
      <c r="I425" s="168"/>
      <c r="J425" s="168"/>
      <c r="K425" s="168"/>
    </row>
    <row r="426" spans="1:11" ht="25.5">
      <c r="A426" s="414"/>
      <c r="B426" s="410"/>
      <c r="C426" s="155" t="s">
        <v>320</v>
      </c>
      <c r="D426" s="155">
        <v>0</v>
      </c>
      <c r="E426" s="243">
        <v>0</v>
      </c>
      <c r="F426" s="167"/>
      <c r="G426" s="167"/>
      <c r="H426" s="168"/>
      <c r="I426" s="168"/>
      <c r="J426" s="168"/>
      <c r="K426" s="168"/>
    </row>
    <row r="427" spans="1:11" ht="25.5">
      <c r="A427" s="414"/>
      <c r="B427" s="410"/>
      <c r="C427" s="155" t="s">
        <v>321</v>
      </c>
      <c r="D427" s="155">
        <v>0</v>
      </c>
      <c r="E427" s="243">
        <v>0</v>
      </c>
      <c r="F427" s="167"/>
      <c r="G427" s="167"/>
      <c r="H427" s="168"/>
      <c r="I427" s="168"/>
      <c r="J427" s="168"/>
      <c r="K427" s="168"/>
    </row>
    <row r="428" spans="1:11" ht="25.5">
      <c r="A428" s="414"/>
      <c r="B428" s="410"/>
      <c r="C428" s="155" t="s">
        <v>322</v>
      </c>
      <c r="D428" s="155">
        <f>'Прил.2 МБ'!I117</f>
        <v>105</v>
      </c>
      <c r="E428" s="243">
        <f>'Прил.2 МБ'!J117</f>
        <v>105</v>
      </c>
      <c r="F428" s="167"/>
      <c r="G428" s="167"/>
      <c r="H428" s="168"/>
      <c r="I428" s="168"/>
      <c r="J428" s="168"/>
      <c r="K428" s="168"/>
    </row>
    <row r="429" spans="1:11" ht="25.5">
      <c r="A429" s="414"/>
      <c r="B429" s="410"/>
      <c r="C429" s="155" t="s">
        <v>9</v>
      </c>
      <c r="D429" s="155">
        <v>0</v>
      </c>
      <c r="E429" s="243">
        <v>0</v>
      </c>
      <c r="F429" s="167"/>
      <c r="G429" s="167"/>
      <c r="H429" s="168"/>
      <c r="I429" s="168"/>
      <c r="J429" s="168"/>
      <c r="K429" s="168"/>
    </row>
    <row r="430" spans="1:11" ht="25.5">
      <c r="A430" s="414"/>
      <c r="B430" s="410"/>
      <c r="C430" s="155" t="s">
        <v>323</v>
      </c>
      <c r="D430" s="155">
        <v>0</v>
      </c>
      <c r="E430" s="243">
        <v>0</v>
      </c>
      <c r="F430" s="167"/>
      <c r="G430" s="167"/>
      <c r="H430" s="168"/>
      <c r="I430" s="168"/>
      <c r="J430" s="168"/>
      <c r="K430" s="168"/>
    </row>
    <row r="431" spans="1:11" ht="12.75" customHeight="1">
      <c r="A431" s="414" t="s">
        <v>280</v>
      </c>
      <c r="B431" s="410" t="s">
        <v>281</v>
      </c>
      <c r="C431" s="156" t="s">
        <v>324</v>
      </c>
      <c r="D431" s="156">
        <f>SUM(D432:D436)</f>
        <v>0</v>
      </c>
      <c r="E431" s="239">
        <f>SUM(E432:E436)</f>
        <v>0</v>
      </c>
      <c r="F431" s="167"/>
      <c r="G431" s="167"/>
      <c r="H431" s="168"/>
      <c r="I431" s="168"/>
      <c r="J431" s="168"/>
      <c r="K431" s="168"/>
    </row>
    <row r="432" spans="1:11" ht="12.75" customHeight="1">
      <c r="A432" s="414"/>
      <c r="B432" s="410"/>
      <c r="C432" s="155" t="s">
        <v>320</v>
      </c>
      <c r="D432" s="155">
        <v>0</v>
      </c>
      <c r="E432" s="243">
        <v>0</v>
      </c>
      <c r="F432" s="167"/>
      <c r="G432" s="167"/>
      <c r="H432" s="168"/>
      <c r="I432" s="168"/>
      <c r="J432" s="168"/>
      <c r="K432" s="168"/>
    </row>
    <row r="433" spans="1:11" ht="25.5">
      <c r="A433" s="414"/>
      <c r="B433" s="410"/>
      <c r="C433" s="155" t="s">
        <v>321</v>
      </c>
      <c r="D433" s="155">
        <v>0</v>
      </c>
      <c r="E433" s="243">
        <v>0</v>
      </c>
      <c r="F433" s="167"/>
      <c r="G433" s="167"/>
      <c r="H433" s="168"/>
      <c r="I433" s="168"/>
      <c r="J433" s="168"/>
      <c r="K433" s="168"/>
    </row>
    <row r="434" spans="1:11" ht="25.5">
      <c r="A434" s="414"/>
      <c r="B434" s="410"/>
      <c r="C434" s="155" t="s">
        <v>322</v>
      </c>
      <c r="D434" s="155">
        <f>'Прил.2 МБ'!I118</f>
        <v>0</v>
      </c>
      <c r="E434" s="243">
        <f>'Прил.2 МБ'!J118</f>
        <v>0</v>
      </c>
    </row>
    <row r="435" spans="1:11" ht="25.5">
      <c r="A435" s="414"/>
      <c r="B435" s="410"/>
      <c r="C435" s="155" t="s">
        <v>9</v>
      </c>
      <c r="D435" s="155">
        <v>0</v>
      </c>
      <c r="E435" s="243">
        <v>0</v>
      </c>
    </row>
    <row r="436" spans="1:11" ht="25.5">
      <c r="A436" s="414"/>
      <c r="B436" s="410"/>
      <c r="C436" s="155" t="s">
        <v>323</v>
      </c>
      <c r="D436" s="155">
        <v>0</v>
      </c>
      <c r="E436" s="243">
        <v>0</v>
      </c>
    </row>
    <row r="437" spans="1:11">
      <c r="A437" s="417" t="s">
        <v>73</v>
      </c>
      <c r="B437" s="416" t="s">
        <v>302</v>
      </c>
      <c r="C437" s="156" t="s">
        <v>324</v>
      </c>
      <c r="D437" s="156">
        <f>SUM(D438:D442)</f>
        <v>1602433.5</v>
      </c>
      <c r="E437" s="239">
        <f>SUM(E438:E442)</f>
        <v>1596223</v>
      </c>
      <c r="F437" s="164">
        <f>E437/D437*100</f>
        <v>99.612433214857276</v>
      </c>
    </row>
    <row r="438" spans="1:11" ht="18.75" customHeight="1">
      <c r="A438" s="417"/>
      <c r="B438" s="416"/>
      <c r="C438" s="155" t="s">
        <v>320</v>
      </c>
      <c r="D438" s="155">
        <f>D445+D463+D469+D476+D513+D538+D544+D550</f>
        <v>0</v>
      </c>
      <c r="E438" s="243">
        <f>E445+E463+E469+E476+E513+E538+E544+E550</f>
        <v>0</v>
      </c>
    </row>
    <row r="439" spans="1:11" ht="25.5">
      <c r="A439" s="417"/>
      <c r="B439" s="416"/>
      <c r="C439" s="155" t="s">
        <v>321</v>
      </c>
      <c r="D439" s="155">
        <f t="shared" ref="D439:E439" si="72">D446+D464+D470+D477+D514+D539+D545+D551</f>
        <v>1143077.7</v>
      </c>
      <c r="E439" s="243">
        <f t="shared" si="72"/>
        <v>1140184</v>
      </c>
    </row>
    <row r="440" spans="1:11" ht="25.5">
      <c r="A440" s="417"/>
      <c r="B440" s="416"/>
      <c r="C440" s="155" t="s">
        <v>322</v>
      </c>
      <c r="D440" s="155">
        <f t="shared" ref="D440:E440" si="73">D447+D465+D471+D478+D515+D540+D546+D552</f>
        <v>346831.00000000006</v>
      </c>
      <c r="E440" s="243">
        <f t="shared" si="73"/>
        <v>343514.2</v>
      </c>
    </row>
    <row r="441" spans="1:11" ht="25.5">
      <c r="A441" s="417"/>
      <c r="B441" s="416"/>
      <c r="C441" s="155" t="s">
        <v>9</v>
      </c>
      <c r="D441" s="155">
        <f t="shared" ref="D441:E441" si="74">D448+D466+D472+D479+D516+D541+D547+D553</f>
        <v>112524.79999999999</v>
      </c>
      <c r="E441" s="243">
        <f t="shared" si="74"/>
        <v>112524.79999999999</v>
      </c>
    </row>
    <row r="442" spans="1:11" ht="25.5">
      <c r="A442" s="417"/>
      <c r="B442" s="416"/>
      <c r="C442" s="155" t="s">
        <v>323</v>
      </c>
      <c r="D442" s="155">
        <f t="shared" ref="D442:E442" si="75">D449+D467+D473+D480+D517+D542+D548+D554</f>
        <v>0</v>
      </c>
      <c r="E442" s="243">
        <f t="shared" si="75"/>
        <v>0</v>
      </c>
    </row>
    <row r="443" spans="1:11" ht="21.75" customHeight="1">
      <c r="A443" s="411" t="s">
        <v>283</v>
      </c>
      <c r="B443" s="412"/>
      <c r="C443" s="412"/>
      <c r="D443" s="412"/>
      <c r="E443" s="422"/>
    </row>
    <row r="444" spans="1:11" ht="21" customHeight="1">
      <c r="A444" s="417" t="s">
        <v>284</v>
      </c>
      <c r="B444" s="416" t="s">
        <v>285</v>
      </c>
      <c r="C444" s="156" t="s">
        <v>324</v>
      </c>
      <c r="D444" s="156">
        <f>SUM(D445:D449)</f>
        <v>152931.9</v>
      </c>
      <c r="E444" s="239">
        <f>SUM(E445:E449)</f>
        <v>151945.29999999999</v>
      </c>
    </row>
    <row r="445" spans="1:11" ht="25.5">
      <c r="A445" s="417"/>
      <c r="B445" s="416"/>
      <c r="C445" s="156" t="s">
        <v>320</v>
      </c>
      <c r="D445" s="156">
        <f>D451+D457</f>
        <v>0</v>
      </c>
      <c r="E445" s="239">
        <f>E451+E457</f>
        <v>0</v>
      </c>
    </row>
    <row r="446" spans="1:11" ht="25.5">
      <c r="A446" s="417"/>
      <c r="B446" s="416"/>
      <c r="C446" s="156" t="s">
        <v>321</v>
      </c>
      <c r="D446" s="156">
        <f t="shared" ref="D446:E446" si="76">D452+D458</f>
        <v>0</v>
      </c>
      <c r="E446" s="239">
        <f t="shared" si="76"/>
        <v>0</v>
      </c>
    </row>
    <row r="447" spans="1:11" ht="25.5">
      <c r="A447" s="417"/>
      <c r="B447" s="416"/>
      <c r="C447" s="156" t="s">
        <v>322</v>
      </c>
      <c r="D447" s="156">
        <f t="shared" ref="D447:E447" si="77">D453+D459</f>
        <v>77365.099999999991</v>
      </c>
      <c r="E447" s="239">
        <f t="shared" si="77"/>
        <v>76378.5</v>
      </c>
    </row>
    <row r="448" spans="1:11" ht="25.5">
      <c r="A448" s="417"/>
      <c r="B448" s="416"/>
      <c r="C448" s="156" t="s">
        <v>9</v>
      </c>
      <c r="D448" s="156">
        <f t="shared" ref="D448:E448" si="78">D454+D460</f>
        <v>75566.8</v>
      </c>
      <c r="E448" s="239">
        <f t="shared" si="78"/>
        <v>75566.8</v>
      </c>
    </row>
    <row r="449" spans="1:5" ht="25.5">
      <c r="A449" s="417"/>
      <c r="B449" s="416"/>
      <c r="C449" s="156" t="s">
        <v>323</v>
      </c>
      <c r="D449" s="156">
        <f t="shared" ref="D449:E449" si="79">D455+D461</f>
        <v>0</v>
      </c>
      <c r="E449" s="239">
        <f t="shared" si="79"/>
        <v>0</v>
      </c>
    </row>
    <row r="450" spans="1:5">
      <c r="A450" s="409" t="s">
        <v>441</v>
      </c>
      <c r="B450" s="410" t="s">
        <v>442</v>
      </c>
      <c r="C450" s="156" t="s">
        <v>324</v>
      </c>
      <c r="D450" s="156">
        <f>SUM(D451:D455)</f>
        <v>146551.20000000001</v>
      </c>
      <c r="E450" s="239">
        <f>SUM(E451:E455)</f>
        <v>145564.6</v>
      </c>
    </row>
    <row r="451" spans="1:5" ht="25.5">
      <c r="A451" s="409"/>
      <c r="B451" s="410"/>
      <c r="C451" s="155" t="s">
        <v>320</v>
      </c>
      <c r="D451" s="155">
        <v>0</v>
      </c>
      <c r="E451" s="243">
        <v>0</v>
      </c>
    </row>
    <row r="452" spans="1:5" ht="25.5">
      <c r="A452" s="409"/>
      <c r="B452" s="410"/>
      <c r="C452" s="155" t="s">
        <v>321</v>
      </c>
      <c r="D452" s="155">
        <v>0</v>
      </c>
      <c r="E452" s="243">
        <v>0</v>
      </c>
    </row>
    <row r="453" spans="1:5" ht="25.5">
      <c r="A453" s="409"/>
      <c r="B453" s="410"/>
      <c r="C453" s="155" t="s">
        <v>322</v>
      </c>
      <c r="D453" s="155">
        <f>'Прил.2 МБ'!I125</f>
        <v>70984.399999999994</v>
      </c>
      <c r="E453" s="243">
        <f>'Прил.2 МБ'!J125</f>
        <v>69997.8</v>
      </c>
    </row>
    <row r="454" spans="1:5" ht="25.5">
      <c r="A454" s="409"/>
      <c r="B454" s="410"/>
      <c r="C454" s="155" t="s">
        <v>9</v>
      </c>
      <c r="D454" s="155">
        <v>75566.8</v>
      </c>
      <c r="E454" s="243">
        <v>75566.8</v>
      </c>
    </row>
    <row r="455" spans="1:5" ht="25.5">
      <c r="A455" s="409"/>
      <c r="B455" s="410"/>
      <c r="C455" s="155" t="s">
        <v>323</v>
      </c>
      <c r="D455" s="155">
        <v>0</v>
      </c>
      <c r="E455" s="243">
        <v>0</v>
      </c>
    </row>
    <row r="456" spans="1:5">
      <c r="A456" s="409" t="s">
        <v>444</v>
      </c>
      <c r="B456" s="410" t="s">
        <v>443</v>
      </c>
      <c r="C456" s="156" t="s">
        <v>324</v>
      </c>
      <c r="D456" s="156">
        <f>SUM(D457:D461)</f>
        <v>6380.7</v>
      </c>
      <c r="E456" s="239">
        <f>SUM(E457:E461)</f>
        <v>6380.7</v>
      </c>
    </row>
    <row r="457" spans="1:5" ht="25.5">
      <c r="A457" s="409"/>
      <c r="B457" s="410"/>
      <c r="C457" s="155" t="s">
        <v>320</v>
      </c>
      <c r="D457" s="155">
        <v>0</v>
      </c>
      <c r="E457" s="243">
        <v>0</v>
      </c>
    </row>
    <row r="458" spans="1:5" ht="25.5">
      <c r="A458" s="409"/>
      <c r="B458" s="410"/>
      <c r="C458" s="155" t="s">
        <v>321</v>
      </c>
      <c r="D458" s="155">
        <v>0</v>
      </c>
      <c r="E458" s="243">
        <v>0</v>
      </c>
    </row>
    <row r="459" spans="1:5" ht="25.5">
      <c r="A459" s="409"/>
      <c r="B459" s="410"/>
      <c r="C459" s="155" t="s">
        <v>322</v>
      </c>
      <c r="D459" s="155">
        <f>'Прил.2 МБ'!I126</f>
        <v>6380.7</v>
      </c>
      <c r="E459" s="243">
        <f>'Прил.2 МБ'!J126</f>
        <v>6380.7</v>
      </c>
    </row>
    <row r="460" spans="1:5" ht="25.5">
      <c r="A460" s="409"/>
      <c r="B460" s="410"/>
      <c r="C460" s="155" t="s">
        <v>9</v>
      </c>
      <c r="D460" s="155">
        <v>0</v>
      </c>
      <c r="E460" s="243">
        <v>0</v>
      </c>
    </row>
    <row r="461" spans="1:5" ht="25.5">
      <c r="A461" s="409"/>
      <c r="B461" s="410"/>
      <c r="C461" s="155" t="s">
        <v>323</v>
      </c>
      <c r="D461" s="155">
        <v>0</v>
      </c>
      <c r="E461" s="243">
        <v>0</v>
      </c>
    </row>
    <row r="462" spans="1:5" ht="18" customHeight="1">
      <c r="A462" s="417" t="s">
        <v>303</v>
      </c>
      <c r="B462" s="416" t="s">
        <v>452</v>
      </c>
      <c r="C462" s="156" t="s">
        <v>324</v>
      </c>
      <c r="D462" s="156">
        <f>SUM(D463:D467)</f>
        <v>7197.2</v>
      </c>
      <c r="E462" s="239">
        <f>SUM(E463:E467)</f>
        <v>5014.3999999999996</v>
      </c>
    </row>
    <row r="463" spans="1:5" ht="21" customHeight="1">
      <c r="A463" s="417"/>
      <c r="B463" s="416"/>
      <c r="C463" s="155" t="s">
        <v>320</v>
      </c>
      <c r="D463" s="155">
        <v>0</v>
      </c>
      <c r="E463" s="243">
        <v>0</v>
      </c>
    </row>
    <row r="464" spans="1:5" ht="25.5">
      <c r="A464" s="417"/>
      <c r="B464" s="416"/>
      <c r="C464" s="155" t="s">
        <v>321</v>
      </c>
      <c r="D464" s="155">
        <v>7197.2</v>
      </c>
      <c r="E464" s="243">
        <v>5014.3999999999996</v>
      </c>
    </row>
    <row r="465" spans="1:5" ht="25.5">
      <c r="A465" s="417"/>
      <c r="B465" s="416"/>
      <c r="C465" s="155" t="s">
        <v>322</v>
      </c>
      <c r="D465" s="155">
        <v>0</v>
      </c>
      <c r="E465" s="243">
        <v>0</v>
      </c>
    </row>
    <row r="466" spans="1:5" ht="25.5">
      <c r="A466" s="417"/>
      <c r="B466" s="416"/>
      <c r="C466" s="155" t="s">
        <v>9</v>
      </c>
      <c r="D466" s="155">
        <v>0</v>
      </c>
      <c r="E466" s="243">
        <v>0</v>
      </c>
    </row>
    <row r="467" spans="1:5" ht="25.5">
      <c r="A467" s="417"/>
      <c r="B467" s="416"/>
      <c r="C467" s="155" t="s">
        <v>323</v>
      </c>
      <c r="D467" s="155">
        <v>0</v>
      </c>
      <c r="E467" s="243">
        <v>0</v>
      </c>
    </row>
    <row r="468" spans="1:5">
      <c r="A468" s="417" t="s">
        <v>304</v>
      </c>
      <c r="B468" s="416" t="s">
        <v>305</v>
      </c>
      <c r="C468" s="156" t="s">
        <v>324</v>
      </c>
      <c r="D468" s="156">
        <f>SUM(D469:D473)</f>
        <v>0</v>
      </c>
      <c r="E468" s="239">
        <f>SUM(E469:E473)</f>
        <v>0</v>
      </c>
    </row>
    <row r="469" spans="1:5" ht="24.75" customHeight="1">
      <c r="A469" s="433"/>
      <c r="B469" s="439"/>
      <c r="C469" s="155" t="s">
        <v>320</v>
      </c>
      <c r="D469" s="155">
        <v>0</v>
      </c>
      <c r="E469" s="243">
        <v>0</v>
      </c>
    </row>
    <row r="470" spans="1:5" ht="25.5">
      <c r="A470" s="433"/>
      <c r="B470" s="439"/>
      <c r="C470" s="155" t="s">
        <v>321</v>
      </c>
      <c r="D470" s="155">
        <v>0</v>
      </c>
      <c r="E470" s="243">
        <v>0</v>
      </c>
    </row>
    <row r="471" spans="1:5" ht="25.5">
      <c r="A471" s="433"/>
      <c r="B471" s="439"/>
      <c r="C471" s="155" t="s">
        <v>322</v>
      </c>
      <c r="D471" s="155">
        <v>0</v>
      </c>
      <c r="E471" s="243">
        <v>0</v>
      </c>
    </row>
    <row r="472" spans="1:5" ht="25.5">
      <c r="A472" s="433"/>
      <c r="B472" s="439"/>
      <c r="C472" s="155" t="s">
        <v>9</v>
      </c>
      <c r="D472" s="155">
        <v>0</v>
      </c>
      <c r="E472" s="243">
        <v>0</v>
      </c>
    </row>
    <row r="473" spans="1:5" ht="25.5">
      <c r="A473" s="433"/>
      <c r="B473" s="439"/>
      <c r="C473" s="155" t="s">
        <v>323</v>
      </c>
      <c r="D473" s="155">
        <v>0</v>
      </c>
      <c r="E473" s="243">
        <v>0</v>
      </c>
    </row>
    <row r="474" spans="1:5" ht="29.25" customHeight="1">
      <c r="A474" s="411" t="s">
        <v>286</v>
      </c>
      <c r="B474" s="412"/>
      <c r="C474" s="412"/>
      <c r="D474" s="412"/>
      <c r="E474" s="422"/>
    </row>
    <row r="475" spans="1:5" ht="12.75" customHeight="1">
      <c r="A475" s="417" t="s">
        <v>287</v>
      </c>
      <c r="B475" s="416" t="s">
        <v>74</v>
      </c>
      <c r="C475" s="156" t="s">
        <v>324</v>
      </c>
      <c r="D475" s="156">
        <f>SUM(D476:D480)</f>
        <v>1260091.8</v>
      </c>
      <c r="E475" s="239">
        <f>SUM(E476:E480)</f>
        <v>1259265.5000000002</v>
      </c>
    </row>
    <row r="476" spans="1:5" ht="12.75" customHeight="1">
      <c r="A476" s="433"/>
      <c r="B476" s="416"/>
      <c r="C476" s="155" t="s">
        <v>320</v>
      </c>
      <c r="D476" s="155">
        <f>D482+D488+D494+D500+D506</f>
        <v>0</v>
      </c>
      <c r="E476" s="243">
        <f>E482+E488+E494+E500+E506</f>
        <v>0</v>
      </c>
    </row>
    <row r="477" spans="1:5" ht="25.5">
      <c r="A477" s="433"/>
      <c r="B477" s="416"/>
      <c r="C477" s="155" t="s">
        <v>321</v>
      </c>
      <c r="D477" s="155">
        <f t="shared" ref="D477:E477" si="80">D483+D489+D495+D501+D507</f>
        <v>1109189.7</v>
      </c>
      <c r="E477" s="243">
        <f t="shared" si="80"/>
        <v>1108478.8</v>
      </c>
    </row>
    <row r="478" spans="1:5" ht="25.5">
      <c r="A478" s="433"/>
      <c r="B478" s="416"/>
      <c r="C478" s="155" t="s">
        <v>322</v>
      </c>
      <c r="D478" s="155">
        <f t="shared" ref="D478:E478" si="81">D484+D490+D496+D502+D508</f>
        <v>114675.50000000001</v>
      </c>
      <c r="E478" s="243">
        <f t="shared" si="81"/>
        <v>114560.1</v>
      </c>
    </row>
    <row r="479" spans="1:5" ht="25.5">
      <c r="A479" s="433"/>
      <c r="B479" s="416"/>
      <c r="C479" s="155" t="s">
        <v>9</v>
      </c>
      <c r="D479" s="155">
        <f t="shared" ref="D479:E479" si="82">D485+D491+D497+D503+D509</f>
        <v>36226.6</v>
      </c>
      <c r="E479" s="243">
        <f t="shared" si="82"/>
        <v>36226.6</v>
      </c>
    </row>
    <row r="480" spans="1:5" ht="25.5">
      <c r="A480" s="433"/>
      <c r="B480" s="416"/>
      <c r="C480" s="155" t="s">
        <v>323</v>
      </c>
      <c r="D480" s="155">
        <f t="shared" ref="D480:E480" si="83">D486+D492+D498+D504+D510</f>
        <v>0</v>
      </c>
      <c r="E480" s="243">
        <f t="shared" si="83"/>
        <v>0</v>
      </c>
    </row>
    <row r="481" spans="1:5" ht="21.75" customHeight="1">
      <c r="A481" s="409" t="s">
        <v>413</v>
      </c>
      <c r="B481" s="410" t="s">
        <v>415</v>
      </c>
      <c r="C481" s="156" t="s">
        <v>324</v>
      </c>
      <c r="D481" s="156">
        <f>SUM(D482:D486)</f>
        <v>1080383.7</v>
      </c>
      <c r="E481" s="239">
        <f>SUM(E482:E486)</f>
        <v>1080383.7</v>
      </c>
    </row>
    <row r="482" spans="1:5" ht="21.75" customHeight="1">
      <c r="A482" s="409"/>
      <c r="B482" s="410"/>
      <c r="C482" s="155" t="s">
        <v>320</v>
      </c>
      <c r="D482" s="155">
        <v>0</v>
      </c>
      <c r="E482" s="243">
        <v>0</v>
      </c>
    </row>
    <row r="483" spans="1:5" ht="25.5">
      <c r="A483" s="409"/>
      <c r="B483" s="410"/>
      <c r="C483" s="155" t="s">
        <v>321</v>
      </c>
      <c r="D483" s="155">
        <v>1080383.7</v>
      </c>
      <c r="E483" s="243">
        <v>1080383.7</v>
      </c>
    </row>
    <row r="484" spans="1:5" ht="21.75" customHeight="1">
      <c r="A484" s="409"/>
      <c r="B484" s="410"/>
      <c r="C484" s="155" t="s">
        <v>322</v>
      </c>
      <c r="D484" s="155">
        <v>0</v>
      </c>
      <c r="E484" s="243">
        <v>0</v>
      </c>
    </row>
    <row r="485" spans="1:5" ht="28.5" customHeight="1">
      <c r="A485" s="409"/>
      <c r="B485" s="410"/>
      <c r="C485" s="155" t="s">
        <v>9</v>
      </c>
      <c r="D485" s="155">
        <v>0</v>
      </c>
      <c r="E485" s="243">
        <v>0</v>
      </c>
    </row>
    <row r="486" spans="1:5" ht="21.75" customHeight="1">
      <c r="A486" s="409"/>
      <c r="B486" s="410"/>
      <c r="C486" s="155" t="s">
        <v>323</v>
      </c>
      <c r="D486" s="155">
        <v>0</v>
      </c>
      <c r="E486" s="243">
        <v>0</v>
      </c>
    </row>
    <row r="487" spans="1:5">
      <c r="A487" s="409" t="s">
        <v>414</v>
      </c>
      <c r="B487" s="410" t="s">
        <v>416</v>
      </c>
      <c r="C487" s="156" t="s">
        <v>324</v>
      </c>
      <c r="D487" s="156">
        <f>SUM(D488:D492)</f>
        <v>28806</v>
      </c>
      <c r="E487" s="239">
        <f>SUM(E488:E492)</f>
        <v>28095.1</v>
      </c>
    </row>
    <row r="488" spans="1:5" ht="25.5">
      <c r="A488" s="409"/>
      <c r="B488" s="410"/>
      <c r="C488" s="155" t="s">
        <v>320</v>
      </c>
      <c r="D488" s="155">
        <v>0</v>
      </c>
      <c r="E488" s="243">
        <v>0</v>
      </c>
    </row>
    <row r="489" spans="1:5" ht="25.5">
      <c r="A489" s="409"/>
      <c r="B489" s="410"/>
      <c r="C489" s="155" t="s">
        <v>321</v>
      </c>
      <c r="D489" s="155">
        <v>28806</v>
      </c>
      <c r="E489" s="243">
        <v>28095.1</v>
      </c>
    </row>
    <row r="490" spans="1:5" ht="25.5">
      <c r="A490" s="409"/>
      <c r="B490" s="410"/>
      <c r="C490" s="155" t="s">
        <v>322</v>
      </c>
      <c r="D490" s="155">
        <v>0</v>
      </c>
      <c r="E490" s="243">
        <v>0</v>
      </c>
    </row>
    <row r="491" spans="1:5" ht="25.5">
      <c r="A491" s="409"/>
      <c r="B491" s="410"/>
      <c r="C491" s="155" t="s">
        <v>9</v>
      </c>
      <c r="D491" s="155">
        <v>0</v>
      </c>
      <c r="E491" s="243">
        <v>0</v>
      </c>
    </row>
    <row r="492" spans="1:5" ht="25.5">
      <c r="A492" s="409"/>
      <c r="B492" s="410"/>
      <c r="C492" s="155" t="s">
        <v>323</v>
      </c>
      <c r="D492" s="155">
        <v>0</v>
      </c>
      <c r="E492" s="243">
        <v>0</v>
      </c>
    </row>
    <row r="493" spans="1:5" ht="25.5" customHeight="1">
      <c r="A493" s="409" t="s">
        <v>404</v>
      </c>
      <c r="B493" s="432" t="s">
        <v>450</v>
      </c>
      <c r="C493" s="156" t="s">
        <v>324</v>
      </c>
      <c r="D493" s="156">
        <f>SUM(D494:D498)</f>
        <v>142618.20000000001</v>
      </c>
      <c r="E493" s="239">
        <f>SUM(E494:E498)</f>
        <v>142502.79999999999</v>
      </c>
    </row>
    <row r="494" spans="1:5" ht="25.5">
      <c r="A494" s="409"/>
      <c r="B494" s="432"/>
      <c r="C494" s="155" t="s">
        <v>320</v>
      </c>
      <c r="D494" s="155">
        <v>0</v>
      </c>
      <c r="E494" s="243">
        <v>0</v>
      </c>
    </row>
    <row r="495" spans="1:5" ht="25.5">
      <c r="A495" s="409"/>
      <c r="B495" s="432"/>
      <c r="C495" s="155" t="s">
        <v>321</v>
      </c>
      <c r="D495" s="155">
        <v>0</v>
      </c>
      <c r="E495" s="243">
        <v>0</v>
      </c>
    </row>
    <row r="496" spans="1:5" ht="25.5">
      <c r="A496" s="409"/>
      <c r="B496" s="432"/>
      <c r="C496" s="155" t="s">
        <v>322</v>
      </c>
      <c r="D496" s="155">
        <f>'Прил.2 МБ'!I129</f>
        <v>106391.6</v>
      </c>
      <c r="E496" s="243">
        <f>'Прил.2 МБ'!J129</f>
        <v>106276.2</v>
      </c>
    </row>
    <row r="497" spans="1:5" ht="25.5">
      <c r="A497" s="409"/>
      <c r="B497" s="432"/>
      <c r="C497" s="155" t="s">
        <v>9</v>
      </c>
      <c r="D497" s="155">
        <v>36226.6</v>
      </c>
      <c r="E497" s="243">
        <v>36226.6</v>
      </c>
    </row>
    <row r="498" spans="1:5" ht="25.5">
      <c r="A498" s="409"/>
      <c r="B498" s="432"/>
      <c r="C498" s="155" t="s">
        <v>323</v>
      </c>
      <c r="D498" s="155">
        <v>0</v>
      </c>
      <c r="E498" s="243">
        <v>0</v>
      </c>
    </row>
    <row r="499" spans="1:5" ht="25.5" customHeight="1">
      <c r="A499" s="409" t="s">
        <v>446</v>
      </c>
      <c r="B499" s="432" t="s">
        <v>451</v>
      </c>
      <c r="C499" s="156" t="s">
        <v>324</v>
      </c>
      <c r="D499" s="156">
        <f>SUM(D500:D504)</f>
        <v>5326.6</v>
      </c>
      <c r="E499" s="239">
        <f>SUM(E500:E504)</f>
        <v>5326.6</v>
      </c>
    </row>
    <row r="500" spans="1:5" ht="25.5">
      <c r="A500" s="409"/>
      <c r="B500" s="432"/>
      <c r="C500" s="155" t="s">
        <v>320</v>
      </c>
      <c r="D500" s="155">
        <v>0</v>
      </c>
      <c r="E500" s="243">
        <v>0</v>
      </c>
    </row>
    <row r="501" spans="1:5" ht="25.5">
      <c r="A501" s="409"/>
      <c r="B501" s="432"/>
      <c r="C501" s="155" t="s">
        <v>321</v>
      </c>
      <c r="D501" s="155">
        <v>0</v>
      </c>
      <c r="E501" s="243">
        <v>0</v>
      </c>
    </row>
    <row r="502" spans="1:5" ht="25.5">
      <c r="A502" s="409"/>
      <c r="B502" s="432"/>
      <c r="C502" s="155" t="s">
        <v>322</v>
      </c>
      <c r="D502" s="155">
        <f>'Прил.2 МБ'!I130</f>
        <v>5326.6</v>
      </c>
      <c r="E502" s="243">
        <f>'Прил.2 МБ'!J130</f>
        <v>5326.6</v>
      </c>
    </row>
    <row r="503" spans="1:5" ht="25.5">
      <c r="A503" s="409"/>
      <c r="B503" s="432"/>
      <c r="C503" s="155" t="s">
        <v>9</v>
      </c>
      <c r="D503" s="155">
        <v>0</v>
      </c>
      <c r="E503" s="243">
        <v>0</v>
      </c>
    </row>
    <row r="504" spans="1:5" ht="25.5">
      <c r="A504" s="409"/>
      <c r="B504" s="432"/>
      <c r="C504" s="155" t="s">
        <v>323</v>
      </c>
      <c r="D504" s="155">
        <v>0</v>
      </c>
      <c r="E504" s="243">
        <v>0</v>
      </c>
    </row>
    <row r="505" spans="1:5" ht="25.5" customHeight="1">
      <c r="A505" s="409" t="s">
        <v>447</v>
      </c>
      <c r="B505" s="432" t="s">
        <v>448</v>
      </c>
      <c r="C505" s="156" t="s">
        <v>324</v>
      </c>
      <c r="D505" s="156">
        <f>SUM(D506:D510)</f>
        <v>2957.3</v>
      </c>
      <c r="E505" s="239">
        <f>SUM(E506:E510)</f>
        <v>2957.3</v>
      </c>
    </row>
    <row r="506" spans="1:5" ht="25.5">
      <c r="A506" s="409"/>
      <c r="B506" s="432"/>
      <c r="C506" s="155" t="s">
        <v>320</v>
      </c>
      <c r="D506" s="155">
        <v>0</v>
      </c>
      <c r="E506" s="243">
        <v>0</v>
      </c>
    </row>
    <row r="507" spans="1:5" ht="25.5">
      <c r="A507" s="409"/>
      <c r="B507" s="432"/>
      <c r="C507" s="155" t="s">
        <v>321</v>
      </c>
      <c r="D507" s="155">
        <v>0</v>
      </c>
      <c r="E507" s="243">
        <v>0</v>
      </c>
    </row>
    <row r="508" spans="1:5" ht="25.5">
      <c r="A508" s="409"/>
      <c r="B508" s="432"/>
      <c r="C508" s="155" t="s">
        <v>322</v>
      </c>
      <c r="D508" s="155">
        <f>'Прил.2 МБ'!I131</f>
        <v>2957.3</v>
      </c>
      <c r="E508" s="243">
        <f>'Прил.2 МБ'!J131</f>
        <v>2957.3</v>
      </c>
    </row>
    <row r="509" spans="1:5" ht="25.5">
      <c r="A509" s="409"/>
      <c r="B509" s="432"/>
      <c r="C509" s="155" t="s">
        <v>9</v>
      </c>
      <c r="D509" s="155">
        <v>0</v>
      </c>
      <c r="E509" s="243">
        <v>0</v>
      </c>
    </row>
    <row r="510" spans="1:5" ht="25.5">
      <c r="A510" s="409"/>
      <c r="B510" s="432"/>
      <c r="C510" s="155" t="s">
        <v>323</v>
      </c>
      <c r="D510" s="155">
        <v>0</v>
      </c>
      <c r="E510" s="243">
        <v>0</v>
      </c>
    </row>
    <row r="511" spans="1:5" ht="26.25" customHeight="1">
      <c r="A511" s="411" t="s">
        <v>288</v>
      </c>
      <c r="B511" s="412"/>
      <c r="C511" s="412"/>
      <c r="D511" s="412"/>
      <c r="E511" s="422"/>
    </row>
    <row r="512" spans="1:5">
      <c r="A512" s="417" t="s">
        <v>289</v>
      </c>
      <c r="B512" s="416" t="s">
        <v>290</v>
      </c>
      <c r="C512" s="156" t="s">
        <v>324</v>
      </c>
      <c r="D512" s="156">
        <f>SUM(D513:D517)</f>
        <v>87088.999999999985</v>
      </c>
      <c r="E512" s="239">
        <f>SUM(E513:E517)</f>
        <v>87000.299999999988</v>
      </c>
    </row>
    <row r="513" spans="1:5" ht="12.75" customHeight="1">
      <c r="A513" s="433"/>
      <c r="B513" s="416"/>
      <c r="C513" s="155" t="s">
        <v>320</v>
      </c>
      <c r="D513" s="155">
        <f>D519+D525+D531</f>
        <v>0</v>
      </c>
      <c r="E513" s="243">
        <f>E519+E525+E531</f>
        <v>0</v>
      </c>
    </row>
    <row r="514" spans="1:5" ht="25.5">
      <c r="A514" s="433"/>
      <c r="B514" s="416"/>
      <c r="C514" s="155" t="s">
        <v>321</v>
      </c>
      <c r="D514" s="155">
        <f t="shared" ref="D514:E514" si="84">D520+D526+D532</f>
        <v>26690.799999999999</v>
      </c>
      <c r="E514" s="243">
        <f t="shared" si="84"/>
        <v>26690.799999999999</v>
      </c>
    </row>
    <row r="515" spans="1:5" ht="25.5">
      <c r="A515" s="433"/>
      <c r="B515" s="416"/>
      <c r="C515" s="155" t="s">
        <v>322</v>
      </c>
      <c r="D515" s="155">
        <f t="shared" ref="D515:E515" si="85">D521+D527+D533</f>
        <v>59666.799999999996</v>
      </c>
      <c r="E515" s="243">
        <f t="shared" si="85"/>
        <v>59578.1</v>
      </c>
    </row>
    <row r="516" spans="1:5" ht="25.5">
      <c r="A516" s="433"/>
      <c r="B516" s="416"/>
      <c r="C516" s="155" t="s">
        <v>9</v>
      </c>
      <c r="D516" s="155">
        <f t="shared" ref="D516:E516" si="86">D522+D528+D534</f>
        <v>731.4</v>
      </c>
      <c r="E516" s="243">
        <f t="shared" si="86"/>
        <v>731.4</v>
      </c>
    </row>
    <row r="517" spans="1:5" ht="25.5">
      <c r="A517" s="433"/>
      <c r="B517" s="416"/>
      <c r="C517" s="155" t="s">
        <v>323</v>
      </c>
      <c r="D517" s="155">
        <f t="shared" ref="D517:E517" si="87">D523+D529+D535</f>
        <v>0</v>
      </c>
      <c r="E517" s="243">
        <f t="shared" si="87"/>
        <v>0</v>
      </c>
    </row>
    <row r="518" spans="1:5">
      <c r="A518" s="409" t="s">
        <v>623</v>
      </c>
      <c r="B518" s="410" t="s">
        <v>622</v>
      </c>
      <c r="C518" s="156" t="s">
        <v>324</v>
      </c>
      <c r="D518" s="156">
        <f>SUM(D519:D523)</f>
        <v>26960.399999999998</v>
      </c>
      <c r="E518" s="239">
        <f>SUM(E519:E523)</f>
        <v>26960.399999999998</v>
      </c>
    </row>
    <row r="519" spans="1:5" ht="25.5">
      <c r="A519" s="409"/>
      <c r="B519" s="410"/>
      <c r="C519" s="155" t="s">
        <v>320</v>
      </c>
      <c r="D519" s="155">
        <v>0</v>
      </c>
      <c r="E519" s="243">
        <v>0</v>
      </c>
    </row>
    <row r="520" spans="1:5" ht="25.5">
      <c r="A520" s="409"/>
      <c r="B520" s="410"/>
      <c r="C520" s="155" t="s">
        <v>321</v>
      </c>
      <c r="D520" s="155">
        <v>26690.799999999999</v>
      </c>
      <c r="E520" s="243">
        <v>26690.799999999999</v>
      </c>
    </row>
    <row r="521" spans="1:5" ht="25.5">
      <c r="A521" s="409"/>
      <c r="B521" s="410"/>
      <c r="C521" s="155" t="s">
        <v>322</v>
      </c>
      <c r="D521" s="155">
        <f>'Прил.2 МБ'!I137</f>
        <v>269.60000000000002</v>
      </c>
      <c r="E521" s="243">
        <f>'Прил.2 МБ'!J137</f>
        <v>269.60000000000002</v>
      </c>
    </row>
    <row r="522" spans="1:5" ht="25.5">
      <c r="A522" s="409"/>
      <c r="B522" s="410"/>
      <c r="C522" s="155" t="s">
        <v>9</v>
      </c>
      <c r="D522" s="155">
        <v>0</v>
      </c>
      <c r="E522" s="243">
        <v>0</v>
      </c>
    </row>
    <row r="523" spans="1:5" ht="25.5">
      <c r="A523" s="409"/>
      <c r="B523" s="410"/>
      <c r="C523" s="155" t="s">
        <v>323</v>
      </c>
      <c r="D523" s="155">
        <v>0</v>
      </c>
      <c r="E523" s="243">
        <v>0</v>
      </c>
    </row>
    <row r="524" spans="1:5">
      <c r="A524" s="409" t="s">
        <v>624</v>
      </c>
      <c r="B524" s="410" t="s">
        <v>625</v>
      </c>
      <c r="C524" s="156" t="s">
        <v>324</v>
      </c>
      <c r="D524" s="156">
        <f>SUM(D525:D529)</f>
        <v>57115</v>
      </c>
      <c r="E524" s="239">
        <f>SUM(E525:E529)</f>
        <v>57026.3</v>
      </c>
    </row>
    <row r="525" spans="1:5" ht="25.5">
      <c r="A525" s="409"/>
      <c r="B525" s="410"/>
      <c r="C525" s="155" t="s">
        <v>320</v>
      </c>
      <c r="D525" s="155">
        <v>0</v>
      </c>
      <c r="E525" s="243">
        <v>0</v>
      </c>
    </row>
    <row r="526" spans="1:5" ht="25.5">
      <c r="A526" s="409"/>
      <c r="B526" s="410"/>
      <c r="C526" s="155" t="s">
        <v>321</v>
      </c>
      <c r="D526" s="155">
        <v>0</v>
      </c>
      <c r="E526" s="243">
        <v>0</v>
      </c>
    </row>
    <row r="527" spans="1:5" ht="25.5">
      <c r="A527" s="409"/>
      <c r="B527" s="410"/>
      <c r="C527" s="155" t="s">
        <v>322</v>
      </c>
      <c r="D527" s="155">
        <f>'Прил.2 МБ'!I141</f>
        <v>56383.6</v>
      </c>
      <c r="E527" s="243">
        <f>'Прил.2 МБ'!J141</f>
        <v>56294.9</v>
      </c>
    </row>
    <row r="528" spans="1:5" ht="25.5">
      <c r="A528" s="409"/>
      <c r="B528" s="410"/>
      <c r="C528" s="155" t="s">
        <v>9</v>
      </c>
      <c r="D528" s="155">
        <v>731.4</v>
      </c>
      <c r="E528" s="243">
        <v>731.4</v>
      </c>
    </row>
    <row r="529" spans="1:5" ht="25.5">
      <c r="A529" s="409"/>
      <c r="B529" s="410"/>
      <c r="C529" s="155" t="s">
        <v>323</v>
      </c>
      <c r="D529" s="155">
        <v>0</v>
      </c>
      <c r="E529" s="243">
        <v>0</v>
      </c>
    </row>
    <row r="530" spans="1:5" ht="12.75" customHeight="1">
      <c r="A530" s="409" t="s">
        <v>679</v>
      </c>
      <c r="B530" s="410" t="s">
        <v>680</v>
      </c>
      <c r="C530" s="156" t="s">
        <v>324</v>
      </c>
      <c r="D530" s="156">
        <f>SUM(D531:D535)</f>
        <v>3013.6</v>
      </c>
      <c r="E530" s="239">
        <f>SUM(E531:E535)</f>
        <v>3013.6</v>
      </c>
    </row>
    <row r="531" spans="1:5" ht="25.5">
      <c r="A531" s="409"/>
      <c r="B531" s="410"/>
      <c r="C531" s="155" t="s">
        <v>320</v>
      </c>
      <c r="D531" s="155">
        <v>0</v>
      </c>
      <c r="E531" s="243">
        <v>0</v>
      </c>
    </row>
    <row r="532" spans="1:5" ht="25.5">
      <c r="A532" s="409"/>
      <c r="B532" s="410"/>
      <c r="C532" s="155" t="s">
        <v>321</v>
      </c>
      <c r="D532" s="155">
        <v>0</v>
      </c>
      <c r="E532" s="243">
        <v>0</v>
      </c>
    </row>
    <row r="533" spans="1:5" ht="25.5">
      <c r="A533" s="409"/>
      <c r="B533" s="410"/>
      <c r="C533" s="155" t="s">
        <v>322</v>
      </c>
      <c r="D533" s="155">
        <f>'Прил.2 МБ'!I142</f>
        <v>3013.6</v>
      </c>
      <c r="E533" s="243">
        <f>'Прил.2 МБ'!J142</f>
        <v>3013.6</v>
      </c>
    </row>
    <row r="534" spans="1:5" ht="25.5">
      <c r="A534" s="409"/>
      <c r="B534" s="410"/>
      <c r="C534" s="155" t="s">
        <v>9</v>
      </c>
      <c r="D534" s="155">
        <v>0</v>
      </c>
      <c r="E534" s="243">
        <v>0</v>
      </c>
    </row>
    <row r="535" spans="1:5" ht="25.5">
      <c r="A535" s="409"/>
      <c r="B535" s="410"/>
      <c r="C535" s="155" t="s">
        <v>323</v>
      </c>
      <c r="D535" s="155">
        <v>0</v>
      </c>
      <c r="E535" s="243">
        <v>0</v>
      </c>
    </row>
    <row r="536" spans="1:5" ht="24.75" customHeight="1">
      <c r="A536" s="434" t="s">
        <v>291</v>
      </c>
      <c r="B536" s="435"/>
      <c r="C536" s="435"/>
      <c r="D536" s="435"/>
      <c r="E536" s="436"/>
    </row>
    <row r="537" spans="1:5" ht="12.75" customHeight="1">
      <c r="A537" s="414" t="s">
        <v>292</v>
      </c>
      <c r="B537" s="410" t="s">
        <v>75</v>
      </c>
      <c r="C537" s="156" t="s">
        <v>324</v>
      </c>
      <c r="D537" s="156">
        <f>SUM(D538:D542)</f>
        <v>29616.3</v>
      </c>
      <c r="E537" s="239">
        <f>SUM(E538:E542)</f>
        <v>29186.2</v>
      </c>
    </row>
    <row r="538" spans="1:5" ht="25.5">
      <c r="A538" s="415"/>
      <c r="B538" s="410"/>
      <c r="C538" s="155" t="s">
        <v>320</v>
      </c>
      <c r="D538" s="155">
        <v>0</v>
      </c>
      <c r="E538" s="243">
        <v>0</v>
      </c>
    </row>
    <row r="539" spans="1:5" ht="25.5">
      <c r="A539" s="415"/>
      <c r="B539" s="410"/>
      <c r="C539" s="155" t="s">
        <v>321</v>
      </c>
      <c r="D539" s="155">
        <v>0</v>
      </c>
      <c r="E539" s="243">
        <v>0</v>
      </c>
    </row>
    <row r="540" spans="1:5" ht="25.5">
      <c r="A540" s="415"/>
      <c r="B540" s="410"/>
      <c r="C540" s="155" t="s">
        <v>322</v>
      </c>
      <c r="D540" s="52">
        <f>'Прил.2 МБ'!I144</f>
        <v>29616.3</v>
      </c>
      <c r="E540" s="244">
        <f>'Прил.2 МБ'!J144</f>
        <v>29186.2</v>
      </c>
    </row>
    <row r="541" spans="1:5" ht="25.5">
      <c r="A541" s="415"/>
      <c r="B541" s="410"/>
      <c r="C541" s="155" t="s">
        <v>9</v>
      </c>
      <c r="D541" s="155">
        <v>0</v>
      </c>
      <c r="E541" s="243">
        <v>0</v>
      </c>
    </row>
    <row r="542" spans="1:5" ht="25.5">
      <c r="A542" s="415"/>
      <c r="B542" s="410"/>
      <c r="C542" s="155" t="s">
        <v>323</v>
      </c>
      <c r="D542" s="155">
        <v>0</v>
      </c>
      <c r="E542" s="243">
        <v>0</v>
      </c>
    </row>
    <row r="543" spans="1:5">
      <c r="A543" s="414" t="s">
        <v>293</v>
      </c>
      <c r="B543" s="410" t="s">
        <v>76</v>
      </c>
      <c r="C543" s="156" t="s">
        <v>324</v>
      </c>
      <c r="D543" s="156">
        <f>SUM(D544:D548)</f>
        <v>48764.9</v>
      </c>
      <c r="E543" s="239">
        <f>SUM(E544:E548)</f>
        <v>48226.6</v>
      </c>
    </row>
    <row r="544" spans="1:5" ht="25.5">
      <c r="A544" s="415"/>
      <c r="B544" s="410"/>
      <c r="C544" s="155" t="s">
        <v>320</v>
      </c>
      <c r="D544" s="155">
        <v>0</v>
      </c>
      <c r="E544" s="243">
        <v>0</v>
      </c>
    </row>
    <row r="545" spans="1:5" ht="25.5">
      <c r="A545" s="415"/>
      <c r="B545" s="410"/>
      <c r="C545" s="155" t="s">
        <v>321</v>
      </c>
      <c r="D545" s="155">
        <v>0</v>
      </c>
      <c r="E545" s="243">
        <v>0</v>
      </c>
    </row>
    <row r="546" spans="1:5" ht="25.5">
      <c r="A546" s="415"/>
      <c r="B546" s="410"/>
      <c r="C546" s="155" t="s">
        <v>322</v>
      </c>
      <c r="D546" s="52">
        <f>'Прил.2 МБ'!I145</f>
        <v>48764.9</v>
      </c>
      <c r="E546" s="244">
        <f>'Прил.2 МБ'!J145</f>
        <v>48226.6</v>
      </c>
    </row>
    <row r="547" spans="1:5" ht="25.5">
      <c r="A547" s="415"/>
      <c r="B547" s="410"/>
      <c r="C547" s="155" t="s">
        <v>9</v>
      </c>
      <c r="D547" s="155">
        <v>0</v>
      </c>
      <c r="E547" s="243">
        <v>0</v>
      </c>
    </row>
    <row r="548" spans="1:5" ht="25.5">
      <c r="A548" s="415"/>
      <c r="B548" s="410"/>
      <c r="C548" s="155" t="s">
        <v>323</v>
      </c>
      <c r="D548" s="155">
        <v>0</v>
      </c>
      <c r="E548" s="243">
        <v>0</v>
      </c>
    </row>
    <row r="549" spans="1:5">
      <c r="A549" s="414" t="s">
        <v>294</v>
      </c>
      <c r="B549" s="410" t="s">
        <v>77</v>
      </c>
      <c r="C549" s="156" t="s">
        <v>324</v>
      </c>
      <c r="D549" s="156">
        <f>SUM(D550:D554)</f>
        <v>16742.400000000001</v>
      </c>
      <c r="E549" s="239">
        <f>SUM(E550:E554)</f>
        <v>15584.7</v>
      </c>
    </row>
    <row r="550" spans="1:5" ht="25.5">
      <c r="A550" s="415"/>
      <c r="B550" s="410"/>
      <c r="C550" s="155" t="s">
        <v>320</v>
      </c>
      <c r="D550" s="155">
        <v>0</v>
      </c>
      <c r="E550" s="243">
        <v>0</v>
      </c>
    </row>
    <row r="551" spans="1:5" ht="25.5">
      <c r="A551" s="415"/>
      <c r="B551" s="410"/>
      <c r="C551" s="155" t="s">
        <v>321</v>
      </c>
      <c r="D551" s="155">
        <v>0</v>
      </c>
      <c r="E551" s="243">
        <v>0</v>
      </c>
    </row>
    <row r="552" spans="1:5" ht="25.5">
      <c r="A552" s="415"/>
      <c r="B552" s="410"/>
      <c r="C552" s="155" t="s">
        <v>322</v>
      </c>
      <c r="D552" s="155">
        <f>'Прил.2 МБ'!I146</f>
        <v>16742.400000000001</v>
      </c>
      <c r="E552" s="243">
        <f>'Прил.2 МБ'!J146</f>
        <v>15584.7</v>
      </c>
    </row>
    <row r="553" spans="1:5" ht="25.5">
      <c r="A553" s="415"/>
      <c r="B553" s="410"/>
      <c r="C553" s="155" t="s">
        <v>9</v>
      </c>
      <c r="D553" s="155">
        <v>0</v>
      </c>
      <c r="E553" s="243">
        <v>0</v>
      </c>
    </row>
    <row r="554" spans="1:5" ht="26.25" thickBot="1">
      <c r="A554" s="437"/>
      <c r="B554" s="438"/>
      <c r="C554" s="175" t="s">
        <v>323</v>
      </c>
      <c r="D554" s="175">
        <v>0</v>
      </c>
      <c r="E554" s="245">
        <v>0</v>
      </c>
    </row>
    <row r="558" spans="1:5" ht="15.75">
      <c r="A558" s="171" t="s">
        <v>719</v>
      </c>
      <c r="B558" s="82"/>
      <c r="C558" s="70"/>
      <c r="D558" s="103"/>
      <c r="E558" s="103" t="s">
        <v>617</v>
      </c>
    </row>
    <row r="566" spans="1:1">
      <c r="A566" s="163" t="s">
        <v>673</v>
      </c>
    </row>
    <row r="567" spans="1:1">
      <c r="A567" s="172" t="s">
        <v>674</v>
      </c>
    </row>
    <row r="579" spans="2:7">
      <c r="D579" s="97"/>
      <c r="E579" s="18"/>
      <c r="G579" s="18"/>
    </row>
    <row r="590" spans="2:7">
      <c r="B590" s="18"/>
    </row>
  </sheetData>
  <autoFilter ref="A7:L136"/>
  <mergeCells count="196">
    <mergeCell ref="B199:B204"/>
    <mergeCell ref="A205:A210"/>
    <mergeCell ref="B205:B210"/>
    <mergeCell ref="A524:A529"/>
    <mergeCell ref="B524:B529"/>
    <mergeCell ref="A549:A554"/>
    <mergeCell ref="B549:B554"/>
    <mergeCell ref="A375:A380"/>
    <mergeCell ref="B375:B380"/>
    <mergeCell ref="A381:E381"/>
    <mergeCell ref="A406:A411"/>
    <mergeCell ref="B406:B411"/>
    <mergeCell ref="A412:A417"/>
    <mergeCell ref="B412:B417"/>
    <mergeCell ref="A418:E418"/>
    <mergeCell ref="A431:A436"/>
    <mergeCell ref="B431:B436"/>
    <mergeCell ref="A537:A542"/>
    <mergeCell ref="B537:B542"/>
    <mergeCell ref="A468:A473"/>
    <mergeCell ref="B468:B473"/>
    <mergeCell ref="A474:E474"/>
    <mergeCell ref="A511:E511"/>
    <mergeCell ref="A481:A486"/>
    <mergeCell ref="A543:A548"/>
    <mergeCell ref="B543:B548"/>
    <mergeCell ref="A512:A517"/>
    <mergeCell ref="B512:B517"/>
    <mergeCell ref="A536:E536"/>
    <mergeCell ref="A284:A289"/>
    <mergeCell ref="B284:B289"/>
    <mergeCell ref="A290:A295"/>
    <mergeCell ref="B290:B295"/>
    <mergeCell ref="A296:A301"/>
    <mergeCell ref="B296:B301"/>
    <mergeCell ref="A444:A449"/>
    <mergeCell ref="B444:B449"/>
    <mergeCell ref="A437:A442"/>
    <mergeCell ref="B437:B442"/>
    <mergeCell ref="A443:E443"/>
    <mergeCell ref="A462:A467"/>
    <mergeCell ref="B462:B467"/>
    <mergeCell ref="A505:A510"/>
    <mergeCell ref="B505:B510"/>
    <mergeCell ref="B487:B492"/>
    <mergeCell ref="A487:A492"/>
    <mergeCell ref="A450:A455"/>
    <mergeCell ref="B450:B455"/>
    <mergeCell ref="A456:A461"/>
    <mergeCell ref="B456:B461"/>
    <mergeCell ref="A493:A498"/>
    <mergeCell ref="B493:B498"/>
    <mergeCell ref="A499:A504"/>
    <mergeCell ref="B499:B504"/>
    <mergeCell ref="A475:A480"/>
    <mergeCell ref="B475:B480"/>
    <mergeCell ref="B481:B486"/>
    <mergeCell ref="A3:E3"/>
    <mergeCell ref="A224:A229"/>
    <mergeCell ref="B224:B229"/>
    <mergeCell ref="A5:A6"/>
    <mergeCell ref="B5:B6"/>
    <mergeCell ref="C5:C6"/>
    <mergeCell ref="D5:E5"/>
    <mergeCell ref="A8:A13"/>
    <mergeCell ref="B8:B13"/>
    <mergeCell ref="A14:A19"/>
    <mergeCell ref="B14:B19"/>
    <mergeCell ref="A181:A186"/>
    <mergeCell ref="B181:B186"/>
    <mergeCell ref="A20:E20"/>
    <mergeCell ref="B21:B26"/>
    <mergeCell ref="A21:A26"/>
    <mergeCell ref="B27:B32"/>
    <mergeCell ref="A27:A32"/>
    <mergeCell ref="A33:A38"/>
    <mergeCell ref="B138:B143"/>
    <mergeCell ref="A138:A143"/>
    <mergeCell ref="A39:E39"/>
    <mergeCell ref="B40:B45"/>
    <mergeCell ref="A40:A45"/>
    <mergeCell ref="B119:B124"/>
    <mergeCell ref="B125:B130"/>
    <mergeCell ref="B131:B136"/>
    <mergeCell ref="A131:A136"/>
    <mergeCell ref="A125:A130"/>
    <mergeCell ref="B106:B111"/>
    <mergeCell ref="A106:A111"/>
    <mergeCell ref="A64:A69"/>
    <mergeCell ref="B64:B69"/>
    <mergeCell ref="B33:B38"/>
    <mergeCell ref="A119:A124"/>
    <mergeCell ref="A82:A87"/>
    <mergeCell ref="A137:E137"/>
    <mergeCell ref="B100:B105"/>
    <mergeCell ref="A100:A105"/>
    <mergeCell ref="B94:B99"/>
    <mergeCell ref="A94:A99"/>
    <mergeCell ref="B88:B93"/>
    <mergeCell ref="A88:A93"/>
    <mergeCell ref="B112:B117"/>
    <mergeCell ref="B82:B87"/>
    <mergeCell ref="B46:B51"/>
    <mergeCell ref="A46:A51"/>
    <mergeCell ref="B52:B57"/>
    <mergeCell ref="A52:A57"/>
    <mergeCell ref="B58:B63"/>
    <mergeCell ref="A58:A63"/>
    <mergeCell ref="B70:B75"/>
    <mergeCell ref="B76:B81"/>
    <mergeCell ref="A76:A81"/>
    <mergeCell ref="A70:A75"/>
    <mergeCell ref="A112:A117"/>
    <mergeCell ref="A118:E118"/>
    <mergeCell ref="A144:A149"/>
    <mergeCell ref="B419:B424"/>
    <mergeCell ref="A419:A424"/>
    <mergeCell ref="B382:B387"/>
    <mergeCell ref="A382:A387"/>
    <mergeCell ref="B388:B393"/>
    <mergeCell ref="A388:A393"/>
    <mergeCell ref="B394:B399"/>
    <mergeCell ref="A394:A399"/>
    <mergeCell ref="B400:B405"/>
    <mergeCell ref="A400:A405"/>
    <mergeCell ref="A151:A156"/>
    <mergeCell ref="B151:B156"/>
    <mergeCell ref="A169:A174"/>
    <mergeCell ref="B169:B174"/>
    <mergeCell ref="B163:B168"/>
    <mergeCell ref="A163:A168"/>
    <mergeCell ref="A150:E150"/>
    <mergeCell ref="B144:B149"/>
    <mergeCell ref="A187:A192"/>
    <mergeCell ref="B187:B192"/>
    <mergeCell ref="A211:A216"/>
    <mergeCell ref="B211:B216"/>
    <mergeCell ref="B357:B362"/>
    <mergeCell ref="A357:A362"/>
    <mergeCell ref="B363:B368"/>
    <mergeCell ref="A363:A368"/>
    <mergeCell ref="B333:B338"/>
    <mergeCell ref="A333:A338"/>
    <mergeCell ref="A308:A313"/>
    <mergeCell ref="B308:B313"/>
    <mergeCell ref="A314:A319"/>
    <mergeCell ref="B314:B319"/>
    <mergeCell ref="A320:E320"/>
    <mergeCell ref="A266:A271"/>
    <mergeCell ref="B266:B271"/>
    <mergeCell ref="A302:A307"/>
    <mergeCell ref="B302:B307"/>
    <mergeCell ref="A278:A283"/>
    <mergeCell ref="B175:B180"/>
    <mergeCell ref="A175:A180"/>
    <mergeCell ref="B157:B162"/>
    <mergeCell ref="A157:A162"/>
    <mergeCell ref="A242:A247"/>
    <mergeCell ref="B242:B247"/>
    <mergeCell ref="A230:A235"/>
    <mergeCell ref="B230:B235"/>
    <mergeCell ref="A236:A241"/>
    <mergeCell ref="B236:B241"/>
    <mergeCell ref="A248:A253"/>
    <mergeCell ref="B248:B253"/>
    <mergeCell ref="A272:A277"/>
    <mergeCell ref="A218:A223"/>
    <mergeCell ref="B218:B223"/>
    <mergeCell ref="B272:B277"/>
    <mergeCell ref="A193:A198"/>
    <mergeCell ref="B193:B198"/>
    <mergeCell ref="A199:A204"/>
    <mergeCell ref="A518:A523"/>
    <mergeCell ref="B518:B523"/>
    <mergeCell ref="A530:A535"/>
    <mergeCell ref="B530:B535"/>
    <mergeCell ref="B278:B283"/>
    <mergeCell ref="A217:E217"/>
    <mergeCell ref="A425:A430"/>
    <mergeCell ref="B425:B430"/>
    <mergeCell ref="A254:A259"/>
    <mergeCell ref="A339:A344"/>
    <mergeCell ref="B339:B344"/>
    <mergeCell ref="A345:A350"/>
    <mergeCell ref="B345:B350"/>
    <mergeCell ref="A351:A356"/>
    <mergeCell ref="B351:B356"/>
    <mergeCell ref="A369:A374"/>
    <mergeCell ref="B369:B374"/>
    <mergeCell ref="B321:B326"/>
    <mergeCell ref="A321:A326"/>
    <mergeCell ref="B327:B332"/>
    <mergeCell ref="A327:A332"/>
    <mergeCell ref="B254:B259"/>
    <mergeCell ref="A260:A265"/>
    <mergeCell ref="B260:B265"/>
  </mergeCells>
  <pageMargins left="0.70866141732283472" right="0.70866141732283472" top="0.19685039370078741" bottom="0.19685039370078741" header="0" footer="0"/>
  <pageSetup paperSize="9" scale="65" fitToHeight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1"/>
  <sheetViews>
    <sheetView zoomScaleNormal="100" zoomScaleSheetLayoutView="100" workbookViewId="0">
      <pane xSplit="2" ySplit="6" topLeftCell="C77" activePane="bottomRight" state="frozen"/>
      <selection pane="topRight" activeCell="C1" sqref="C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41.5703125" style="18" customWidth="1"/>
    <col min="2" max="2" width="17.7109375" style="18" bestFit="1" customWidth="1"/>
    <col min="3" max="3" width="0.28515625" style="18" customWidth="1"/>
    <col min="4" max="4" width="26.5703125" style="18" customWidth="1"/>
    <col min="5" max="5" width="11.85546875" style="18" customWidth="1"/>
    <col min="6" max="6" width="11.28515625" style="18" customWidth="1"/>
    <col min="7" max="7" width="6.5703125" style="18" customWidth="1"/>
    <col min="8" max="8" width="13" style="176" customWidth="1"/>
    <col min="9" max="9" width="13.5703125" style="176" customWidth="1"/>
    <col min="10" max="10" width="14.7109375" style="176" customWidth="1"/>
    <col min="11" max="11" width="12.7109375" style="176" customWidth="1"/>
    <col min="12" max="15" width="8.7109375" style="176" customWidth="1"/>
    <col min="16" max="16" width="50.28515625" style="200" customWidth="1"/>
    <col min="17" max="18" width="9.140625" style="14" customWidth="1"/>
    <col min="19" max="16384" width="9.140625" style="14"/>
  </cols>
  <sheetData>
    <row r="1" spans="1:16">
      <c r="P1" s="241" t="s">
        <v>454</v>
      </c>
    </row>
    <row r="2" spans="1:16">
      <c r="A2" s="389" t="s">
        <v>718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18"/>
    </row>
    <row r="3" spans="1:16">
      <c r="P3" s="18"/>
    </row>
    <row r="4" spans="1:16" ht="18.75" customHeight="1">
      <c r="A4" s="441" t="s">
        <v>455</v>
      </c>
      <c r="B4" s="444" t="s">
        <v>456</v>
      </c>
      <c r="C4" s="441" t="s">
        <v>457</v>
      </c>
      <c r="D4" s="441" t="s">
        <v>458</v>
      </c>
      <c r="E4" s="441" t="s">
        <v>459</v>
      </c>
      <c r="F4" s="441" t="s">
        <v>460</v>
      </c>
      <c r="G4" s="441" t="s">
        <v>461</v>
      </c>
      <c r="H4" s="394" t="s">
        <v>462</v>
      </c>
      <c r="I4" s="395"/>
      <c r="J4" s="395"/>
      <c r="K4" s="396"/>
      <c r="L4" s="447" t="s">
        <v>463</v>
      </c>
      <c r="M4" s="448"/>
      <c r="N4" s="448"/>
      <c r="O4" s="449"/>
      <c r="P4" s="399" t="s">
        <v>710</v>
      </c>
    </row>
    <row r="5" spans="1:16" ht="12.75" customHeight="1">
      <c r="A5" s="441"/>
      <c r="B5" s="445"/>
      <c r="C5" s="441"/>
      <c r="D5" s="441"/>
      <c r="E5" s="441"/>
      <c r="F5" s="441"/>
      <c r="G5" s="441"/>
      <c r="H5" s="441" t="s">
        <v>14</v>
      </c>
      <c r="I5" s="442" t="s">
        <v>609</v>
      </c>
      <c r="J5" s="442" t="s">
        <v>642</v>
      </c>
      <c r="K5" s="442" t="s">
        <v>643</v>
      </c>
      <c r="L5" s="441" t="s">
        <v>644</v>
      </c>
      <c r="M5" s="441"/>
      <c r="N5" s="441"/>
      <c r="O5" s="441"/>
      <c r="P5" s="440"/>
    </row>
    <row r="6" spans="1:16" ht="50.25" customHeight="1">
      <c r="A6" s="441"/>
      <c r="B6" s="446"/>
      <c r="C6" s="441"/>
      <c r="D6" s="441"/>
      <c r="E6" s="441"/>
      <c r="F6" s="441"/>
      <c r="G6" s="441"/>
      <c r="H6" s="441"/>
      <c r="I6" s="443"/>
      <c r="J6" s="443"/>
      <c r="K6" s="443"/>
      <c r="L6" s="17" t="s">
        <v>464</v>
      </c>
      <c r="M6" s="17" t="s">
        <v>465</v>
      </c>
      <c r="N6" s="17" t="s">
        <v>466</v>
      </c>
      <c r="O6" s="17" t="s">
        <v>467</v>
      </c>
      <c r="P6" s="400"/>
    </row>
    <row r="7" spans="1:16" s="129" customFormat="1" ht="50.25" customHeight="1">
      <c r="A7" s="182" t="s">
        <v>468</v>
      </c>
      <c r="B7" s="53"/>
      <c r="C7" s="180"/>
      <c r="D7" s="53"/>
      <c r="E7" s="53"/>
      <c r="F7" s="53"/>
      <c r="G7" s="53"/>
      <c r="H7" s="272">
        <f>H8+H12+H18+H20+H25+H30+H35+H38+H43+H51+H53</f>
        <v>74614.399999999994</v>
      </c>
      <c r="I7" s="272">
        <f>I8+I12+I18+I20+I25+I30+I35+I38+I43+I53+I51</f>
        <v>48847.199999999997</v>
      </c>
      <c r="J7" s="272">
        <f t="shared" ref="J7:K7" si="0">J8+J12+J18+J20+J25+J30+J35+J38+J43+J53+J51</f>
        <v>18304.899999999998</v>
      </c>
      <c r="K7" s="272">
        <f t="shared" si="0"/>
        <v>7462.2999999999993</v>
      </c>
      <c r="L7" s="179"/>
      <c r="M7" s="179"/>
      <c r="N7" s="179"/>
      <c r="O7" s="179"/>
      <c r="P7" s="268"/>
    </row>
    <row r="8" spans="1:16" ht="92.25" customHeight="1">
      <c r="A8" s="182" t="s">
        <v>469</v>
      </c>
      <c r="B8" s="53"/>
      <c r="C8" s="180" t="s">
        <v>174</v>
      </c>
      <c r="D8" s="182" t="s">
        <v>632</v>
      </c>
      <c r="E8" s="195"/>
      <c r="F8" s="195"/>
      <c r="G8" s="196"/>
      <c r="H8" s="265">
        <f>I8+J8+K8</f>
        <v>0</v>
      </c>
      <c r="I8" s="265">
        <f>SUM(I9:I10)</f>
        <v>0</v>
      </c>
      <c r="J8" s="265">
        <f t="shared" ref="J8:K8" si="1">SUM(J9:J10)</f>
        <v>0</v>
      </c>
      <c r="K8" s="265">
        <f t="shared" si="1"/>
        <v>0</v>
      </c>
      <c r="L8" s="179"/>
      <c r="M8" s="179"/>
      <c r="N8" s="179"/>
      <c r="O8" s="180"/>
      <c r="P8" s="238"/>
    </row>
    <row r="9" spans="1:16" ht="66.75" customHeight="1">
      <c r="A9" s="184" t="s">
        <v>470</v>
      </c>
      <c r="B9" s="16"/>
      <c r="C9" s="19" t="s">
        <v>174</v>
      </c>
      <c r="D9" s="184" t="s">
        <v>471</v>
      </c>
      <c r="E9" s="116">
        <v>43101</v>
      </c>
      <c r="F9" s="116">
        <v>44196</v>
      </c>
      <c r="G9" s="118"/>
      <c r="H9" s="265">
        <f t="shared" ref="H9:H97" si="2">I9+J9+K9</f>
        <v>0</v>
      </c>
      <c r="I9" s="52">
        <f>'Прил.3 Все средства'!D27</f>
        <v>0</v>
      </c>
      <c r="J9" s="52">
        <v>0</v>
      </c>
      <c r="K9" s="52">
        <v>0</v>
      </c>
      <c r="L9" s="17"/>
      <c r="M9" s="17"/>
      <c r="N9" s="17"/>
      <c r="O9" s="17"/>
      <c r="P9" s="236"/>
    </row>
    <row r="10" spans="1:16" ht="191.25">
      <c r="A10" s="184" t="s">
        <v>472</v>
      </c>
      <c r="B10" s="16"/>
      <c r="C10" s="19" t="s">
        <v>174</v>
      </c>
      <c r="D10" s="184" t="s">
        <v>615</v>
      </c>
      <c r="E10" s="116">
        <v>43101</v>
      </c>
      <c r="F10" s="116">
        <v>44196</v>
      </c>
      <c r="G10" s="118"/>
      <c r="H10" s="265">
        <f t="shared" si="2"/>
        <v>0</v>
      </c>
      <c r="I10" s="264">
        <f>'Прил.3 Все средства'!D33</f>
        <v>0</v>
      </c>
      <c r="J10" s="264">
        <v>0</v>
      </c>
      <c r="K10" s="264">
        <v>0</v>
      </c>
      <c r="L10" s="18"/>
      <c r="M10" s="19"/>
      <c r="N10" s="19" t="s">
        <v>473</v>
      </c>
      <c r="O10" s="19"/>
      <c r="P10" s="236"/>
    </row>
    <row r="11" spans="1:16" ht="178.5" customHeight="1">
      <c r="A11" s="184" t="s">
        <v>474</v>
      </c>
      <c r="B11" s="17">
        <v>1</v>
      </c>
      <c r="C11" s="19" t="s">
        <v>174</v>
      </c>
      <c r="D11" s="19" t="s">
        <v>24</v>
      </c>
      <c r="E11" s="116"/>
      <c r="F11" s="116"/>
      <c r="G11" s="16"/>
      <c r="H11" s="265"/>
      <c r="I11" s="256"/>
      <c r="J11" s="256"/>
      <c r="K11" s="256"/>
      <c r="L11" s="17"/>
      <c r="M11" s="17"/>
      <c r="N11" s="17"/>
      <c r="O11" s="19"/>
      <c r="P11" s="236" t="s">
        <v>475</v>
      </c>
    </row>
    <row r="12" spans="1:16" ht="114" customHeight="1">
      <c r="A12" s="182" t="s">
        <v>476</v>
      </c>
      <c r="B12" s="53"/>
      <c r="C12" s="180" t="s">
        <v>174</v>
      </c>
      <c r="D12" s="182" t="s">
        <v>477</v>
      </c>
      <c r="E12" s="195"/>
      <c r="F12" s="195"/>
      <c r="G12" s="53"/>
      <c r="H12" s="265">
        <f t="shared" si="2"/>
        <v>10582.4</v>
      </c>
      <c r="I12" s="266">
        <f>SUM(I13:I15)</f>
        <v>3924.5</v>
      </c>
      <c r="J12" s="266">
        <f t="shared" ref="J12:K12" si="3">SUM(J13:J15)</f>
        <v>3172.3999999999996</v>
      </c>
      <c r="K12" s="266">
        <f t="shared" si="3"/>
        <v>3485.5</v>
      </c>
      <c r="L12" s="179"/>
      <c r="M12" s="179"/>
      <c r="N12" s="179"/>
      <c r="O12" s="180"/>
      <c r="P12" s="236"/>
    </row>
    <row r="13" spans="1:16" ht="81.75" customHeight="1">
      <c r="A13" s="184" t="s">
        <v>478</v>
      </c>
      <c r="B13" s="16"/>
      <c r="C13" s="19" t="s">
        <v>174</v>
      </c>
      <c r="D13" s="184" t="s">
        <v>479</v>
      </c>
      <c r="E13" s="116">
        <v>43101</v>
      </c>
      <c r="F13" s="116">
        <v>44196</v>
      </c>
      <c r="G13" s="16"/>
      <c r="H13" s="265">
        <f t="shared" si="2"/>
        <v>5911.2</v>
      </c>
      <c r="I13" s="52">
        <f>'Прил.3 Все средства'!D46</f>
        <v>1917.9</v>
      </c>
      <c r="J13" s="52">
        <v>1309.0999999999999</v>
      </c>
      <c r="K13" s="52">
        <v>2684.2</v>
      </c>
      <c r="L13" s="19"/>
      <c r="M13" s="19" t="s">
        <v>473</v>
      </c>
      <c r="N13" s="19" t="s">
        <v>473</v>
      </c>
      <c r="O13" s="19"/>
      <c r="P13" s="238"/>
    </row>
    <row r="14" spans="1:16" ht="63" customHeight="1">
      <c r="A14" s="184" t="s">
        <v>480</v>
      </c>
      <c r="B14" s="16"/>
      <c r="C14" s="19" t="s">
        <v>174</v>
      </c>
      <c r="D14" s="184" t="s">
        <v>481</v>
      </c>
      <c r="E14" s="116">
        <v>43101</v>
      </c>
      <c r="F14" s="116">
        <v>44196</v>
      </c>
      <c r="G14" s="16"/>
      <c r="H14" s="265">
        <f t="shared" si="2"/>
        <v>0</v>
      </c>
      <c r="I14" s="52">
        <f>'Прил.3 Все средства'!D52</f>
        <v>0</v>
      </c>
      <c r="J14" s="52">
        <v>0</v>
      </c>
      <c r="K14" s="52">
        <v>0</v>
      </c>
      <c r="L14" s="17"/>
      <c r="M14" s="17"/>
      <c r="N14" s="17"/>
      <c r="O14" s="19"/>
      <c r="P14" s="236"/>
    </row>
    <row r="15" spans="1:16" ht="57.75" customHeight="1">
      <c r="A15" s="184" t="s">
        <v>658</v>
      </c>
      <c r="B15" s="16"/>
      <c r="C15" s="19" t="s">
        <v>174</v>
      </c>
      <c r="D15" s="184" t="s">
        <v>482</v>
      </c>
      <c r="E15" s="116">
        <v>43101</v>
      </c>
      <c r="F15" s="116">
        <v>44196</v>
      </c>
      <c r="G15" s="16"/>
      <c r="H15" s="265">
        <f t="shared" si="2"/>
        <v>4671.2</v>
      </c>
      <c r="I15" s="52">
        <f>'Прил.3 Все средства'!D58</f>
        <v>2006.6</v>
      </c>
      <c r="J15" s="52">
        <v>1863.3</v>
      </c>
      <c r="K15" s="52">
        <v>801.3</v>
      </c>
      <c r="L15" s="19"/>
      <c r="M15" s="19" t="s">
        <v>473</v>
      </c>
      <c r="N15" s="19" t="s">
        <v>473</v>
      </c>
      <c r="O15" s="19"/>
      <c r="P15" s="238"/>
    </row>
    <row r="16" spans="1:16" ht="191.25">
      <c r="A16" s="184" t="s">
        <v>659</v>
      </c>
      <c r="B16" s="16"/>
      <c r="C16" s="19" t="s">
        <v>174</v>
      </c>
      <c r="D16" s="184" t="s">
        <v>482</v>
      </c>
      <c r="E16" s="116">
        <v>43101</v>
      </c>
      <c r="F16" s="116">
        <v>44196</v>
      </c>
      <c r="G16" s="16"/>
      <c r="H16" s="265"/>
      <c r="I16" s="52"/>
      <c r="J16" s="52">
        <v>0</v>
      </c>
      <c r="K16" s="52">
        <v>0</v>
      </c>
      <c r="L16" s="19"/>
      <c r="M16" s="19"/>
      <c r="N16" s="19"/>
      <c r="O16" s="19"/>
      <c r="P16" s="238"/>
    </row>
    <row r="17" spans="1:16" ht="324.75" customHeight="1">
      <c r="A17" s="184" t="s">
        <v>483</v>
      </c>
      <c r="B17" s="17">
        <v>1</v>
      </c>
      <c r="C17" s="19" t="s">
        <v>174</v>
      </c>
      <c r="D17" s="19" t="s">
        <v>24</v>
      </c>
      <c r="E17" s="116"/>
      <c r="F17" s="116"/>
      <c r="G17" s="16"/>
      <c r="H17" s="265"/>
      <c r="I17" s="264"/>
      <c r="J17" s="264"/>
      <c r="K17" s="264"/>
      <c r="L17" s="19"/>
      <c r="M17" s="17"/>
      <c r="N17" s="17"/>
      <c r="O17" s="19"/>
      <c r="P17" s="236" t="s">
        <v>786</v>
      </c>
    </row>
    <row r="18" spans="1:16" ht="231" customHeight="1">
      <c r="A18" s="182" t="s">
        <v>484</v>
      </c>
      <c r="B18" s="53"/>
      <c r="C18" s="180" t="s">
        <v>174</v>
      </c>
      <c r="D18" s="182" t="s">
        <v>606</v>
      </c>
      <c r="E18" s="116">
        <v>43101</v>
      </c>
      <c r="F18" s="116">
        <v>44196</v>
      </c>
      <c r="G18" s="53"/>
      <c r="H18" s="265">
        <f t="shared" si="2"/>
        <v>1386</v>
      </c>
      <c r="I18" s="265">
        <f>'Прил.3 Все средства'!D70</f>
        <v>462</v>
      </c>
      <c r="J18" s="265">
        <v>462</v>
      </c>
      <c r="K18" s="265">
        <v>462</v>
      </c>
      <c r="L18" s="17" t="s">
        <v>473</v>
      </c>
      <c r="M18" s="17" t="s">
        <v>473</v>
      </c>
      <c r="N18" s="17" t="s">
        <v>473</v>
      </c>
      <c r="O18" s="179"/>
      <c r="P18" s="236"/>
    </row>
    <row r="19" spans="1:16" ht="66.75" customHeight="1">
      <c r="A19" s="184" t="s">
        <v>667</v>
      </c>
      <c r="B19" s="17">
        <v>0</v>
      </c>
      <c r="C19" s="19" t="s">
        <v>174</v>
      </c>
      <c r="D19" s="19" t="s">
        <v>24</v>
      </c>
      <c r="E19" s="116"/>
      <c r="F19" s="116"/>
      <c r="G19" s="16"/>
      <c r="H19" s="265">
        <f t="shared" si="2"/>
        <v>0</v>
      </c>
      <c r="I19" s="52"/>
      <c r="J19" s="52"/>
      <c r="K19" s="52"/>
      <c r="L19" s="248"/>
      <c r="M19" s="248"/>
      <c r="N19" s="248"/>
      <c r="O19" s="235"/>
      <c r="P19" s="236" t="s">
        <v>794</v>
      </c>
    </row>
    <row r="20" spans="1:16" ht="191.25">
      <c r="A20" s="182" t="s">
        <v>485</v>
      </c>
      <c r="B20" s="53"/>
      <c r="C20" s="180" t="s">
        <v>174</v>
      </c>
      <c r="D20" s="182" t="s">
        <v>486</v>
      </c>
      <c r="E20" s="195">
        <v>43101</v>
      </c>
      <c r="F20" s="195">
        <v>44196</v>
      </c>
      <c r="G20" s="53"/>
      <c r="H20" s="265">
        <f t="shared" si="2"/>
        <v>261</v>
      </c>
      <c r="I20" s="266">
        <f>SUM(I21:I22)</f>
        <v>98.8</v>
      </c>
      <c r="J20" s="266">
        <f t="shared" ref="J20:K20" si="4">SUM(J21:J22)</f>
        <v>98.5</v>
      </c>
      <c r="K20" s="266">
        <f t="shared" si="4"/>
        <v>63.7</v>
      </c>
      <c r="L20" s="179"/>
      <c r="M20" s="179"/>
      <c r="N20" s="179"/>
      <c r="O20" s="179"/>
      <c r="P20" s="236"/>
    </row>
    <row r="21" spans="1:16" ht="123.75" customHeight="1">
      <c r="A21" s="184" t="s">
        <v>487</v>
      </c>
      <c r="B21" s="16"/>
      <c r="C21" s="19" t="s">
        <v>174</v>
      </c>
      <c r="D21" s="117" t="s">
        <v>488</v>
      </c>
      <c r="E21" s="116">
        <v>43101</v>
      </c>
      <c r="F21" s="116">
        <v>44196</v>
      </c>
      <c r="G21" s="16"/>
      <c r="H21" s="265">
        <f t="shared" si="2"/>
        <v>151.20000000000002</v>
      </c>
      <c r="I21" s="52">
        <f>'Прил.3 Все средства'!D82</f>
        <v>68.8</v>
      </c>
      <c r="J21" s="52">
        <v>58.6</v>
      </c>
      <c r="K21" s="52">
        <v>23.8</v>
      </c>
      <c r="L21" s="17" t="s">
        <v>473</v>
      </c>
      <c r="M21" s="17"/>
      <c r="N21" s="16"/>
      <c r="O21" s="17"/>
      <c r="P21" s="238"/>
    </row>
    <row r="22" spans="1:16" s="18" customFormat="1" ht="59.25" customHeight="1">
      <c r="A22" s="185" t="s">
        <v>489</v>
      </c>
      <c r="B22" s="16"/>
      <c r="C22" s="19" t="s">
        <v>174</v>
      </c>
      <c r="D22" s="117" t="s">
        <v>490</v>
      </c>
      <c r="E22" s="116">
        <v>43101</v>
      </c>
      <c r="F22" s="116">
        <v>44196</v>
      </c>
      <c r="G22" s="53"/>
      <c r="H22" s="265">
        <f t="shared" si="2"/>
        <v>109.80000000000001</v>
      </c>
      <c r="I22" s="52">
        <f>'Прил.3 Все средства'!D88</f>
        <v>30</v>
      </c>
      <c r="J22" s="52">
        <v>39.9</v>
      </c>
      <c r="K22" s="52">
        <v>39.9</v>
      </c>
      <c r="L22" s="17" t="s">
        <v>473</v>
      </c>
      <c r="M22" s="17"/>
      <c r="N22" s="16"/>
      <c r="O22" s="16"/>
      <c r="P22" s="236"/>
    </row>
    <row r="23" spans="1:16" s="18" customFormat="1" ht="48" customHeight="1">
      <c r="A23" s="185" t="s">
        <v>491</v>
      </c>
      <c r="B23" s="16"/>
      <c r="C23" s="19" t="s">
        <v>174</v>
      </c>
      <c r="D23" s="117" t="s">
        <v>492</v>
      </c>
      <c r="E23" s="116"/>
      <c r="F23" s="116"/>
      <c r="G23" s="53"/>
      <c r="H23" s="265">
        <f t="shared" si="2"/>
        <v>0</v>
      </c>
      <c r="I23" s="52">
        <f>'Прил.3 Все средства'!D94</f>
        <v>0</v>
      </c>
      <c r="J23" s="52">
        <v>0</v>
      </c>
      <c r="K23" s="52">
        <v>0</v>
      </c>
      <c r="L23" s="17"/>
      <c r="M23" s="17"/>
      <c r="N23" s="16"/>
      <c r="O23" s="16"/>
      <c r="P23" s="269"/>
    </row>
    <row r="24" spans="1:16" s="18" customFormat="1" ht="84" customHeight="1">
      <c r="A24" s="184" t="s">
        <v>493</v>
      </c>
      <c r="B24" s="17">
        <v>1</v>
      </c>
      <c r="C24" s="19" t="s">
        <v>174</v>
      </c>
      <c r="D24" s="248" t="s">
        <v>24</v>
      </c>
      <c r="E24" s="249"/>
      <c r="F24" s="249"/>
      <c r="G24" s="238"/>
      <c r="H24" s="265"/>
      <c r="I24" s="273"/>
      <c r="J24" s="273"/>
      <c r="K24" s="273"/>
      <c r="L24" s="235"/>
      <c r="M24" s="235"/>
      <c r="N24" s="238"/>
      <c r="O24" s="238"/>
      <c r="P24" s="236" t="s">
        <v>621</v>
      </c>
    </row>
    <row r="25" spans="1:16" ht="114.75" customHeight="1">
      <c r="A25" s="182" t="s">
        <v>494</v>
      </c>
      <c r="B25" s="53"/>
      <c r="C25" s="180" t="s">
        <v>174</v>
      </c>
      <c r="D25" s="182" t="s">
        <v>495</v>
      </c>
      <c r="E25" s="195"/>
      <c r="F25" s="195"/>
      <c r="G25" s="196"/>
      <c r="H25" s="265">
        <f t="shared" si="2"/>
        <v>426</v>
      </c>
      <c r="I25" s="265">
        <f>SUM(I26:I27)</f>
        <v>142</v>
      </c>
      <c r="J25" s="265">
        <f t="shared" ref="J25:K25" si="5">SUM(J26:J27)</f>
        <v>142</v>
      </c>
      <c r="K25" s="265">
        <f t="shared" si="5"/>
        <v>142</v>
      </c>
      <c r="L25" s="179"/>
      <c r="M25" s="179"/>
      <c r="N25" s="179"/>
      <c r="O25" s="179"/>
      <c r="P25" s="270"/>
    </row>
    <row r="26" spans="1:16" ht="108" customHeight="1">
      <c r="A26" s="184" t="s">
        <v>496</v>
      </c>
      <c r="B26" s="16"/>
      <c r="C26" s="19" t="s">
        <v>174</v>
      </c>
      <c r="D26" s="184" t="s">
        <v>497</v>
      </c>
      <c r="E26" s="116">
        <v>43101</v>
      </c>
      <c r="F26" s="116">
        <v>44196</v>
      </c>
      <c r="G26" s="16"/>
      <c r="H26" s="265">
        <f t="shared" si="2"/>
        <v>126</v>
      </c>
      <c r="I26" s="253">
        <v>42</v>
      </c>
      <c r="J26" s="253">
        <v>42</v>
      </c>
      <c r="K26" s="253">
        <v>42</v>
      </c>
      <c r="L26" s="17" t="s">
        <v>473</v>
      </c>
      <c r="M26" s="17"/>
      <c r="N26" s="17"/>
      <c r="O26" s="17" t="s">
        <v>473</v>
      </c>
      <c r="P26" s="252" t="s">
        <v>762</v>
      </c>
    </row>
    <row r="27" spans="1:16" ht="80.25" customHeight="1">
      <c r="A27" s="184" t="s">
        <v>498</v>
      </c>
      <c r="B27" s="16"/>
      <c r="C27" s="19" t="s">
        <v>174</v>
      </c>
      <c r="D27" s="184" t="s">
        <v>499</v>
      </c>
      <c r="E27" s="116">
        <v>43101</v>
      </c>
      <c r="F27" s="116">
        <v>44196</v>
      </c>
      <c r="G27" s="118"/>
      <c r="H27" s="265">
        <f t="shared" si="2"/>
        <v>300</v>
      </c>
      <c r="I27" s="264">
        <f>'Прил.3 Все средства'!D112</f>
        <v>100</v>
      </c>
      <c r="J27" s="264">
        <v>100</v>
      </c>
      <c r="K27" s="264">
        <v>100</v>
      </c>
      <c r="L27" s="17"/>
      <c r="M27" s="17"/>
      <c r="N27" s="17" t="s">
        <v>473</v>
      </c>
      <c r="O27" s="17"/>
      <c r="P27" s="238"/>
    </row>
    <row r="28" spans="1:16" ht="68.25" customHeight="1">
      <c r="A28" s="184" t="s">
        <v>500</v>
      </c>
      <c r="B28" s="17">
        <v>1</v>
      </c>
      <c r="C28" s="19" t="s">
        <v>174</v>
      </c>
      <c r="D28" s="19" t="s">
        <v>24</v>
      </c>
      <c r="E28" s="116"/>
      <c r="F28" s="116"/>
      <c r="G28" s="118"/>
      <c r="H28" s="265"/>
      <c r="I28" s="69"/>
      <c r="J28" s="69"/>
      <c r="K28" s="69"/>
      <c r="L28" s="17"/>
      <c r="M28" s="17"/>
      <c r="N28" s="17"/>
      <c r="O28" s="17"/>
      <c r="P28" s="236" t="s">
        <v>803</v>
      </c>
    </row>
    <row r="29" spans="1:16" ht="86.25" customHeight="1">
      <c r="A29" s="184" t="s">
        <v>694</v>
      </c>
      <c r="B29" s="17">
        <v>1</v>
      </c>
      <c r="C29" s="19" t="s">
        <v>174</v>
      </c>
      <c r="D29" s="19" t="s">
        <v>24</v>
      </c>
      <c r="E29" s="116"/>
      <c r="F29" s="116"/>
      <c r="G29" s="16"/>
      <c r="H29" s="265"/>
      <c r="I29" s="256"/>
      <c r="J29" s="256"/>
      <c r="K29" s="256"/>
      <c r="L29" s="17"/>
      <c r="M29" s="17"/>
      <c r="N29" s="17"/>
      <c r="O29" s="17"/>
      <c r="P29" s="300" t="s">
        <v>763</v>
      </c>
    </row>
    <row r="30" spans="1:16" ht="118.5" customHeight="1">
      <c r="A30" s="182" t="s">
        <v>501</v>
      </c>
      <c r="B30" s="53"/>
      <c r="C30" s="180" t="s">
        <v>174</v>
      </c>
      <c r="D30" s="182" t="s">
        <v>633</v>
      </c>
      <c r="E30" s="195"/>
      <c r="F30" s="195"/>
      <c r="G30" s="196"/>
      <c r="H30" s="265">
        <f t="shared" si="2"/>
        <v>1153</v>
      </c>
      <c r="I30" s="274">
        <f>SUM(I31:I32)</f>
        <v>378.6</v>
      </c>
      <c r="J30" s="274">
        <f t="shared" ref="J30:K30" si="6">SUM(J31:J32)</f>
        <v>387.2</v>
      </c>
      <c r="K30" s="274">
        <f t="shared" si="6"/>
        <v>387.2</v>
      </c>
      <c r="L30" s="179"/>
      <c r="M30" s="179"/>
      <c r="N30" s="179"/>
      <c r="O30" s="179"/>
      <c r="P30" s="270"/>
    </row>
    <row r="31" spans="1:16" ht="111" customHeight="1">
      <c r="A31" s="184" t="s">
        <v>502</v>
      </c>
      <c r="B31" s="16"/>
      <c r="C31" s="19" t="s">
        <v>174</v>
      </c>
      <c r="D31" s="184" t="s">
        <v>503</v>
      </c>
      <c r="E31" s="116">
        <v>43101</v>
      </c>
      <c r="F31" s="116">
        <v>44196</v>
      </c>
      <c r="G31" s="118"/>
      <c r="H31" s="265">
        <f t="shared" si="2"/>
        <v>1153</v>
      </c>
      <c r="I31" s="273">
        <f>'Прил.3 Все средства'!D125</f>
        <v>378.6</v>
      </c>
      <c r="J31" s="273">
        <v>387.2</v>
      </c>
      <c r="K31" s="273">
        <v>387.2</v>
      </c>
      <c r="L31" s="17" t="s">
        <v>473</v>
      </c>
      <c r="M31" s="17" t="s">
        <v>473</v>
      </c>
      <c r="N31" s="17" t="s">
        <v>473</v>
      </c>
      <c r="O31" s="17" t="s">
        <v>473</v>
      </c>
      <c r="P31" s="238"/>
    </row>
    <row r="32" spans="1:16" ht="103.5" customHeight="1">
      <c r="A32" s="184" t="s">
        <v>504</v>
      </c>
      <c r="B32" s="16"/>
      <c r="C32" s="19" t="s">
        <v>174</v>
      </c>
      <c r="D32" s="184" t="s">
        <v>503</v>
      </c>
      <c r="E32" s="116"/>
      <c r="F32" s="116"/>
      <c r="G32" s="16"/>
      <c r="H32" s="265">
        <f t="shared" si="2"/>
        <v>0</v>
      </c>
      <c r="I32" s="264">
        <f>'Прил.3 Все средства'!D131</f>
        <v>0</v>
      </c>
      <c r="J32" s="264">
        <v>0</v>
      </c>
      <c r="K32" s="264">
        <v>0</v>
      </c>
      <c r="L32" s="17"/>
      <c r="M32" s="17"/>
      <c r="N32" s="17"/>
      <c r="O32" s="17"/>
      <c r="P32" s="238"/>
    </row>
    <row r="33" spans="1:16" ht="121.5" customHeight="1">
      <c r="A33" s="184" t="s">
        <v>505</v>
      </c>
      <c r="B33" s="17">
        <v>1</v>
      </c>
      <c r="C33" s="19" t="s">
        <v>174</v>
      </c>
      <c r="D33" s="19" t="s">
        <v>162</v>
      </c>
      <c r="E33" s="116"/>
      <c r="F33" s="116"/>
      <c r="G33" s="118"/>
      <c r="H33" s="265"/>
      <c r="I33" s="275"/>
      <c r="J33" s="275"/>
      <c r="K33" s="275"/>
      <c r="L33" s="17"/>
      <c r="M33" s="17"/>
      <c r="N33" s="17"/>
      <c r="O33" s="17"/>
      <c r="P33" s="237" t="s">
        <v>661</v>
      </c>
    </row>
    <row r="34" spans="1:16" ht="100.5" customHeight="1">
      <c r="A34" s="184" t="s">
        <v>506</v>
      </c>
      <c r="B34" s="17"/>
      <c r="C34" s="19" t="s">
        <v>174</v>
      </c>
      <c r="D34" s="19" t="s">
        <v>24</v>
      </c>
      <c r="E34" s="116"/>
      <c r="F34" s="116"/>
      <c r="G34" s="16"/>
      <c r="H34" s="265"/>
      <c r="I34" s="52"/>
      <c r="J34" s="52"/>
      <c r="K34" s="52"/>
      <c r="L34" s="17"/>
      <c r="M34" s="17"/>
      <c r="N34" s="17"/>
      <c r="O34" s="17"/>
      <c r="P34" s="236" t="s">
        <v>753</v>
      </c>
    </row>
    <row r="35" spans="1:16" ht="102.75" customHeight="1">
      <c r="A35" s="182" t="s">
        <v>507</v>
      </c>
      <c r="B35" s="53"/>
      <c r="C35" s="180" t="s">
        <v>174</v>
      </c>
      <c r="D35" s="182" t="s">
        <v>508</v>
      </c>
      <c r="E35" s="195"/>
      <c r="F35" s="195"/>
      <c r="G35" s="196"/>
      <c r="H35" s="265">
        <f t="shared" ref="H35" si="7">I35+J35+K35</f>
        <v>2856</v>
      </c>
      <c r="I35" s="265">
        <f>I36</f>
        <v>953</v>
      </c>
      <c r="J35" s="265">
        <f t="shared" ref="J35:K35" si="8">J36</f>
        <v>951.5</v>
      </c>
      <c r="K35" s="265">
        <f t="shared" si="8"/>
        <v>951.5</v>
      </c>
      <c r="L35" s="179"/>
      <c r="M35" s="179"/>
      <c r="N35" s="179"/>
      <c r="O35" s="179"/>
      <c r="P35" s="236"/>
    </row>
    <row r="36" spans="1:16" ht="105.75" customHeight="1">
      <c r="A36" s="184" t="s">
        <v>509</v>
      </c>
      <c r="B36" s="16"/>
      <c r="C36" s="19" t="s">
        <v>174</v>
      </c>
      <c r="D36" s="184" t="s">
        <v>510</v>
      </c>
      <c r="E36" s="116">
        <v>43101</v>
      </c>
      <c r="F36" s="116">
        <v>44196</v>
      </c>
      <c r="G36" s="16"/>
      <c r="H36" s="265">
        <f t="shared" si="2"/>
        <v>2856</v>
      </c>
      <c r="I36" s="264">
        <f>'Прил.3 Все средства'!D144</f>
        <v>953</v>
      </c>
      <c r="J36" s="264">
        <v>951.5</v>
      </c>
      <c r="K36" s="264">
        <v>951.5</v>
      </c>
      <c r="L36" s="17" t="s">
        <v>473</v>
      </c>
      <c r="M36" s="17" t="s">
        <v>473</v>
      </c>
      <c r="N36" s="17" t="s">
        <v>473</v>
      </c>
      <c r="O36" s="17" t="s">
        <v>473</v>
      </c>
      <c r="P36" s="238"/>
    </row>
    <row r="37" spans="1:16" ht="120.75" customHeight="1">
      <c r="A37" s="184" t="s">
        <v>511</v>
      </c>
      <c r="B37" s="17">
        <v>1</v>
      </c>
      <c r="C37" s="19" t="s">
        <v>174</v>
      </c>
      <c r="D37" s="19" t="s">
        <v>24</v>
      </c>
      <c r="E37" s="116"/>
      <c r="F37" s="116"/>
      <c r="G37" s="16"/>
      <c r="H37" s="265"/>
      <c r="I37" s="52"/>
      <c r="J37" s="52"/>
      <c r="K37" s="52"/>
      <c r="L37" s="17"/>
      <c r="M37" s="17"/>
      <c r="N37" s="17"/>
      <c r="O37" s="17"/>
      <c r="P37" s="236" t="s">
        <v>754</v>
      </c>
    </row>
    <row r="38" spans="1:16" ht="119.25" customHeight="1">
      <c r="A38" s="182" t="s">
        <v>512</v>
      </c>
      <c r="B38" s="53"/>
      <c r="C38" s="180" t="s">
        <v>174</v>
      </c>
      <c r="D38" s="182" t="s">
        <v>513</v>
      </c>
      <c r="E38" s="195">
        <v>43101</v>
      </c>
      <c r="F38" s="195">
        <v>44193</v>
      </c>
      <c r="G38" s="53"/>
      <c r="H38" s="265">
        <f t="shared" si="2"/>
        <v>27461</v>
      </c>
      <c r="I38" s="266">
        <f>SUM(I39:I41)</f>
        <v>12745.300000000001</v>
      </c>
      <c r="J38" s="266">
        <f t="shared" ref="J38:K38" si="9">SUM(J39:J41)</f>
        <v>12745.3</v>
      </c>
      <c r="K38" s="266">
        <f t="shared" si="9"/>
        <v>1970.4</v>
      </c>
      <c r="L38" s="179"/>
      <c r="M38" s="179"/>
      <c r="N38" s="179"/>
      <c r="O38" s="179"/>
      <c r="P38" s="236"/>
    </row>
    <row r="39" spans="1:16" ht="76.5" customHeight="1">
      <c r="A39" s="184" t="s">
        <v>514</v>
      </c>
      <c r="B39" s="16"/>
      <c r="C39" s="19" t="s">
        <v>174</v>
      </c>
      <c r="D39" s="184" t="s">
        <v>515</v>
      </c>
      <c r="E39" s="116">
        <v>43101</v>
      </c>
      <c r="F39" s="116">
        <v>44196</v>
      </c>
      <c r="G39" s="16"/>
      <c r="H39" s="265">
        <f t="shared" si="2"/>
        <v>21592.6</v>
      </c>
      <c r="I39" s="264">
        <f>'Прил.3 Все средства'!D157</f>
        <v>10817.7</v>
      </c>
      <c r="J39" s="264">
        <v>10774.9</v>
      </c>
      <c r="K39" s="264">
        <v>0</v>
      </c>
      <c r="L39" s="17"/>
      <c r="M39" s="17" t="s">
        <v>473</v>
      </c>
      <c r="N39" s="17" t="s">
        <v>473</v>
      </c>
      <c r="O39" s="17"/>
      <c r="P39" s="269"/>
    </row>
    <row r="40" spans="1:16" ht="48" customHeight="1">
      <c r="A40" s="184" t="s">
        <v>516</v>
      </c>
      <c r="B40" s="16"/>
      <c r="C40" s="19" t="s">
        <v>174</v>
      </c>
      <c r="D40" s="184" t="s">
        <v>517</v>
      </c>
      <c r="E40" s="116">
        <v>43101</v>
      </c>
      <c r="F40" s="116">
        <v>44196</v>
      </c>
      <c r="G40" s="16"/>
      <c r="H40" s="265">
        <f t="shared" si="2"/>
        <v>5868.4</v>
      </c>
      <c r="I40" s="52">
        <f>'Прил.3 Все средства'!D163</f>
        <v>1927.6</v>
      </c>
      <c r="J40" s="52">
        <v>1970.4</v>
      </c>
      <c r="K40" s="52">
        <v>1970.4</v>
      </c>
      <c r="L40" s="17" t="s">
        <v>473</v>
      </c>
      <c r="M40" s="17" t="s">
        <v>473</v>
      </c>
      <c r="N40" s="17" t="s">
        <v>473</v>
      </c>
      <c r="O40" s="17" t="s">
        <v>473</v>
      </c>
      <c r="P40" s="236"/>
    </row>
    <row r="41" spans="1:16" ht="43.5" customHeight="1">
      <c r="A41" s="184" t="s">
        <v>518</v>
      </c>
      <c r="B41" s="16"/>
      <c r="C41" s="19" t="s">
        <v>174</v>
      </c>
      <c r="D41" s="184" t="s">
        <v>517</v>
      </c>
      <c r="E41" s="116"/>
      <c r="F41" s="116"/>
      <c r="G41" s="16"/>
      <c r="H41" s="265">
        <f t="shared" si="2"/>
        <v>0</v>
      </c>
      <c r="I41" s="264">
        <f>'Прил.3 Все средства'!D169</f>
        <v>0</v>
      </c>
      <c r="J41" s="264">
        <v>0</v>
      </c>
      <c r="K41" s="264">
        <v>0</v>
      </c>
      <c r="L41" s="17"/>
      <c r="M41" s="17"/>
      <c r="N41" s="17"/>
      <c r="O41" s="17"/>
      <c r="P41" s="236"/>
    </row>
    <row r="42" spans="1:16" ht="101.25" customHeight="1">
      <c r="A42" s="184" t="s">
        <v>713</v>
      </c>
      <c r="B42" s="17">
        <v>0</v>
      </c>
      <c r="C42" s="19" t="s">
        <v>174</v>
      </c>
      <c r="D42" s="19" t="s">
        <v>24</v>
      </c>
      <c r="E42" s="116"/>
      <c r="F42" s="116"/>
      <c r="G42" s="16"/>
      <c r="H42" s="265"/>
      <c r="I42" s="52"/>
      <c r="J42" s="52"/>
      <c r="K42" s="52"/>
      <c r="L42" s="17"/>
      <c r="M42" s="17"/>
      <c r="N42" s="17"/>
      <c r="O42" s="17"/>
      <c r="P42" s="236" t="s">
        <v>787</v>
      </c>
    </row>
    <row r="43" spans="1:16" ht="62.25" customHeight="1">
      <c r="A43" s="182" t="s">
        <v>519</v>
      </c>
      <c r="B43" s="53"/>
      <c r="C43" s="180" t="s">
        <v>220</v>
      </c>
      <c r="D43" s="182" t="s">
        <v>520</v>
      </c>
      <c r="E43" s="195"/>
      <c r="F43" s="195"/>
      <c r="G43" s="53"/>
      <c r="H43" s="265">
        <f t="shared" si="2"/>
        <v>0</v>
      </c>
      <c r="I43" s="266">
        <f>SUM(I44:I49)</f>
        <v>0</v>
      </c>
      <c r="J43" s="266">
        <f>SUM(J44:J49)</f>
        <v>0</v>
      </c>
      <c r="K43" s="266">
        <f>SUM(K44:K49)</f>
        <v>0</v>
      </c>
      <c r="L43" s="17"/>
      <c r="M43" s="17"/>
      <c r="N43" s="17"/>
      <c r="O43" s="17"/>
      <c r="P43" s="238"/>
    </row>
    <row r="44" spans="1:16" ht="45" customHeight="1">
      <c r="A44" s="184" t="s">
        <v>521</v>
      </c>
      <c r="B44" s="16"/>
      <c r="C44" s="19" t="s">
        <v>522</v>
      </c>
      <c r="D44" s="184" t="s">
        <v>523</v>
      </c>
      <c r="E44" s="116">
        <v>43101</v>
      </c>
      <c r="F44" s="116">
        <v>44196</v>
      </c>
      <c r="G44" s="16"/>
      <c r="H44" s="265">
        <f t="shared" si="2"/>
        <v>0</v>
      </c>
      <c r="I44" s="52">
        <f>'Прил.2 МБ'!I55</f>
        <v>0</v>
      </c>
      <c r="J44" s="52">
        <v>0</v>
      </c>
      <c r="K44" s="52">
        <v>0</v>
      </c>
      <c r="L44" s="17" t="s">
        <v>473</v>
      </c>
      <c r="M44" s="17" t="s">
        <v>473</v>
      </c>
      <c r="N44" s="17" t="s">
        <v>473</v>
      </c>
      <c r="O44" s="17"/>
      <c r="P44" s="238"/>
    </row>
    <row r="45" spans="1:16" ht="47.25" customHeight="1">
      <c r="A45" s="184" t="s">
        <v>524</v>
      </c>
      <c r="B45" s="16"/>
      <c r="C45" s="19" t="s">
        <v>522</v>
      </c>
      <c r="D45" s="184" t="s">
        <v>525</v>
      </c>
      <c r="E45" s="116">
        <v>43101</v>
      </c>
      <c r="F45" s="116">
        <v>44196</v>
      </c>
      <c r="G45" s="16"/>
      <c r="H45" s="265">
        <f t="shared" si="2"/>
        <v>0</v>
      </c>
      <c r="I45" s="52">
        <f>'Прил.2 МБ'!I56</f>
        <v>0</v>
      </c>
      <c r="J45" s="52">
        <v>0</v>
      </c>
      <c r="K45" s="52">
        <v>0</v>
      </c>
      <c r="L45" s="17" t="s">
        <v>473</v>
      </c>
      <c r="M45" s="17" t="s">
        <v>473</v>
      </c>
      <c r="N45" s="17" t="s">
        <v>473</v>
      </c>
      <c r="O45" s="17"/>
      <c r="P45" s="236"/>
    </row>
    <row r="46" spans="1:16" ht="47.25" customHeight="1">
      <c r="A46" s="184" t="s">
        <v>634</v>
      </c>
      <c r="B46" s="16"/>
      <c r="C46" s="19" t="s">
        <v>174</v>
      </c>
      <c r="D46" s="184" t="s">
        <v>523</v>
      </c>
      <c r="E46" s="116"/>
      <c r="F46" s="116"/>
      <c r="G46" s="16"/>
      <c r="H46" s="265">
        <f t="shared" si="2"/>
        <v>0</v>
      </c>
      <c r="I46" s="52">
        <f>'Прил.2 МБ'!I57</f>
        <v>0</v>
      </c>
      <c r="J46" s="52">
        <v>0</v>
      </c>
      <c r="K46" s="52">
        <v>0</v>
      </c>
      <c r="L46" s="17"/>
      <c r="M46" s="17"/>
      <c r="N46" s="17"/>
      <c r="O46" s="17"/>
      <c r="P46" s="236"/>
    </row>
    <row r="47" spans="1:16" ht="62.25" customHeight="1">
      <c r="A47" s="92" t="s">
        <v>635</v>
      </c>
      <c r="B47" s="16"/>
      <c r="C47" s="19" t="s">
        <v>174</v>
      </c>
      <c r="D47" s="383" t="s">
        <v>526</v>
      </c>
      <c r="E47" s="116"/>
      <c r="F47" s="116"/>
      <c r="G47" s="16"/>
      <c r="H47" s="265">
        <f t="shared" ref="H47:H48" si="10">I47+J47+K47</f>
        <v>0</v>
      </c>
      <c r="I47" s="52">
        <f>'Прил.2 МБ'!I58</f>
        <v>0</v>
      </c>
      <c r="J47" s="52">
        <v>0</v>
      </c>
      <c r="K47" s="52">
        <v>0</v>
      </c>
      <c r="L47" s="17"/>
      <c r="M47" s="17"/>
      <c r="N47" s="17"/>
      <c r="O47" s="17"/>
      <c r="P47" s="236"/>
    </row>
    <row r="48" spans="1:16" ht="63.75" customHeight="1">
      <c r="A48" s="92" t="s">
        <v>636</v>
      </c>
      <c r="B48" s="16"/>
      <c r="C48" s="19" t="s">
        <v>174</v>
      </c>
      <c r="D48" s="385"/>
      <c r="E48" s="116"/>
      <c r="F48" s="116"/>
      <c r="G48" s="16"/>
      <c r="H48" s="265">
        <f t="shared" si="10"/>
        <v>0</v>
      </c>
      <c r="I48" s="52">
        <f>'Прил.2 МБ'!I59</f>
        <v>0</v>
      </c>
      <c r="J48" s="52">
        <v>0</v>
      </c>
      <c r="K48" s="52">
        <v>0</v>
      </c>
      <c r="L48" s="17" t="s">
        <v>473</v>
      </c>
      <c r="M48" s="17" t="s">
        <v>473</v>
      </c>
      <c r="N48" s="17" t="s">
        <v>473</v>
      </c>
      <c r="O48" s="17"/>
      <c r="P48" s="236"/>
    </row>
    <row r="49" spans="1:16" ht="42.75" customHeight="1">
      <c r="A49" s="92" t="s">
        <v>604</v>
      </c>
      <c r="B49" s="16"/>
      <c r="C49" s="19" t="s">
        <v>522</v>
      </c>
      <c r="D49" s="184"/>
      <c r="E49" s="116"/>
      <c r="F49" s="116"/>
      <c r="G49" s="16"/>
      <c r="H49" s="265">
        <f t="shared" si="2"/>
        <v>0</v>
      </c>
      <c r="I49" s="52">
        <f>'Прил.2 МБ'!I60</f>
        <v>0</v>
      </c>
      <c r="J49" s="52">
        <v>0</v>
      </c>
      <c r="K49" s="52">
        <v>0</v>
      </c>
      <c r="L49" s="17"/>
      <c r="M49" s="17"/>
      <c r="N49" s="17"/>
      <c r="O49" s="17"/>
      <c r="P49" s="236"/>
    </row>
    <row r="50" spans="1:16" ht="48.75" customHeight="1">
      <c r="A50" s="184" t="s">
        <v>695</v>
      </c>
      <c r="B50" s="17">
        <v>0</v>
      </c>
      <c r="C50" s="19" t="s">
        <v>174</v>
      </c>
      <c r="D50" s="19" t="s">
        <v>24</v>
      </c>
      <c r="E50" s="116"/>
      <c r="F50" s="116"/>
      <c r="G50" s="16"/>
      <c r="H50" s="265"/>
      <c r="I50" s="52"/>
      <c r="J50" s="52"/>
      <c r="K50" s="52"/>
      <c r="L50" s="17"/>
      <c r="M50" s="17"/>
      <c r="N50" s="17"/>
      <c r="O50" s="17"/>
      <c r="P50" s="271" t="s">
        <v>785</v>
      </c>
    </row>
    <row r="51" spans="1:16" ht="57" customHeight="1">
      <c r="A51" s="298" t="s">
        <v>790</v>
      </c>
      <c r="B51" s="17"/>
      <c r="C51" s="19" t="s">
        <v>174</v>
      </c>
      <c r="D51" s="19"/>
      <c r="E51" s="116"/>
      <c r="F51" s="116"/>
      <c r="G51" s="16"/>
      <c r="H51" s="265">
        <f t="shared" si="2"/>
        <v>29549.5</v>
      </c>
      <c r="I51" s="266">
        <f>I52</f>
        <v>29549.5</v>
      </c>
      <c r="J51" s="266">
        <f t="shared" ref="J51:K51" si="11">J52</f>
        <v>0</v>
      </c>
      <c r="K51" s="266">
        <f t="shared" si="11"/>
        <v>0</v>
      </c>
      <c r="L51" s="17"/>
      <c r="M51" s="17"/>
      <c r="N51" s="17"/>
      <c r="O51" s="16"/>
      <c r="P51" s="238"/>
    </row>
    <row r="52" spans="1:16" ht="47.25" customHeight="1">
      <c r="A52" s="299" t="s">
        <v>791</v>
      </c>
      <c r="B52" s="17"/>
      <c r="C52" s="19" t="s">
        <v>174</v>
      </c>
      <c r="D52" s="19"/>
      <c r="E52" s="116"/>
      <c r="F52" s="116"/>
      <c r="G52" s="16"/>
      <c r="H52" s="265">
        <f t="shared" si="2"/>
        <v>29549.5</v>
      </c>
      <c r="I52" s="52">
        <f>'Прил.3 Все средства'!D187</f>
        <v>29549.5</v>
      </c>
      <c r="J52" s="52">
        <v>0</v>
      </c>
      <c r="K52" s="52">
        <v>0</v>
      </c>
      <c r="L52" s="17"/>
      <c r="M52" s="17"/>
      <c r="N52" s="17"/>
      <c r="O52" s="16"/>
      <c r="P52" s="236"/>
    </row>
    <row r="53" spans="1:16" s="18" customFormat="1" ht="37.5" customHeight="1">
      <c r="A53" s="181" t="s">
        <v>696</v>
      </c>
      <c r="B53" s="16"/>
      <c r="C53" s="19" t="s">
        <v>174</v>
      </c>
      <c r="D53" s="184"/>
      <c r="E53" s="116"/>
      <c r="F53" s="116"/>
      <c r="G53" s="16"/>
      <c r="H53" s="265">
        <f>I53+J53+K53</f>
        <v>939.5</v>
      </c>
      <c r="I53" s="266">
        <f>SUM(I54:I61)</f>
        <v>593.5</v>
      </c>
      <c r="J53" s="266">
        <f>SUM(J54:J61)</f>
        <v>346</v>
      </c>
      <c r="K53" s="266">
        <f t="shared" ref="K53" si="12">SUM(K54:K61)</f>
        <v>0</v>
      </c>
      <c r="L53" s="17"/>
      <c r="M53" s="17"/>
      <c r="N53" s="17"/>
      <c r="O53" s="17"/>
      <c r="P53" s="236"/>
    </row>
    <row r="54" spans="1:16" s="18" customFormat="1" ht="150" customHeight="1">
      <c r="A54" s="267" t="s">
        <v>775</v>
      </c>
      <c r="B54" s="16"/>
      <c r="C54" s="19" t="s">
        <v>174</v>
      </c>
      <c r="D54" s="184" t="s">
        <v>481</v>
      </c>
      <c r="E54" s="116">
        <v>43101</v>
      </c>
      <c r="F54" s="116">
        <v>44196</v>
      </c>
      <c r="G54" s="16"/>
      <c r="H54" s="265">
        <f t="shared" si="2"/>
        <v>0</v>
      </c>
      <c r="I54" s="52">
        <f>'Прил.3 Все средства'!D199</f>
        <v>0</v>
      </c>
      <c r="J54" s="52">
        <v>0</v>
      </c>
      <c r="K54" s="52">
        <v>0</v>
      </c>
      <c r="L54" s="17"/>
      <c r="M54" s="17"/>
      <c r="N54" s="17"/>
      <c r="O54" s="17"/>
      <c r="P54" s="267" t="s">
        <v>687</v>
      </c>
    </row>
    <row r="55" spans="1:16" s="18" customFormat="1" ht="56.25" customHeight="1">
      <c r="A55" s="267" t="s">
        <v>776</v>
      </c>
      <c r="B55" s="16"/>
      <c r="C55" s="19"/>
      <c r="D55" s="267"/>
      <c r="E55" s="116"/>
      <c r="F55" s="116"/>
      <c r="G55" s="16"/>
      <c r="H55" s="265">
        <f t="shared" si="2"/>
        <v>593.5</v>
      </c>
      <c r="I55" s="52">
        <f>'Прил.3 Все средства'!D205</f>
        <v>593.5</v>
      </c>
      <c r="J55" s="52">
        <v>0</v>
      </c>
      <c r="K55" s="52">
        <v>0</v>
      </c>
      <c r="L55" s="17"/>
      <c r="M55" s="17"/>
      <c r="N55" s="17"/>
      <c r="O55" s="17"/>
      <c r="P55" s="267" t="s">
        <v>782</v>
      </c>
    </row>
    <row r="56" spans="1:16" s="18" customFormat="1" ht="38.25">
      <c r="A56" s="267" t="s">
        <v>777</v>
      </c>
      <c r="B56" s="16"/>
      <c r="C56" s="19"/>
      <c r="D56" s="267"/>
      <c r="E56" s="116"/>
      <c r="F56" s="116"/>
      <c r="G56" s="16"/>
      <c r="H56" s="265">
        <f t="shared" si="2"/>
        <v>68.099999999999994</v>
      </c>
      <c r="I56" s="52">
        <v>0</v>
      </c>
      <c r="J56" s="52">
        <f>'[1]прил 5 2019-2021'!$H$247</f>
        <v>68.099999999999994</v>
      </c>
      <c r="K56" s="52">
        <v>0</v>
      </c>
      <c r="L56" s="17"/>
      <c r="M56" s="17"/>
      <c r="N56" s="17"/>
      <c r="O56" s="17"/>
      <c r="P56" s="267"/>
    </row>
    <row r="57" spans="1:16" s="18" customFormat="1">
      <c r="A57" s="267" t="s">
        <v>778</v>
      </c>
      <c r="B57" s="16"/>
      <c r="C57" s="19"/>
      <c r="D57" s="267"/>
      <c r="E57" s="116"/>
      <c r="F57" s="116"/>
      <c r="G57" s="16"/>
      <c r="H57" s="265">
        <f t="shared" si="2"/>
        <v>66.7</v>
      </c>
      <c r="I57" s="52">
        <v>0</v>
      </c>
      <c r="J57" s="52">
        <f>'[1]прил 5 2019-2021'!$H$253</f>
        <v>66.7</v>
      </c>
      <c r="K57" s="52">
        <v>0</v>
      </c>
      <c r="L57" s="17"/>
      <c r="M57" s="17"/>
      <c r="N57" s="17"/>
      <c r="O57" s="17"/>
      <c r="P57" s="267"/>
    </row>
    <row r="58" spans="1:16" s="18" customFormat="1">
      <c r="A58" s="267" t="s">
        <v>779</v>
      </c>
      <c r="B58" s="16"/>
      <c r="C58" s="19"/>
      <c r="D58" s="267"/>
      <c r="E58" s="116"/>
      <c r="F58" s="116"/>
      <c r="G58" s="16"/>
      <c r="H58" s="265">
        <f t="shared" si="2"/>
        <v>66.7</v>
      </c>
      <c r="I58" s="52">
        <v>0</v>
      </c>
      <c r="J58" s="52">
        <f>'[1]прил 5 2019-2021'!$H$259</f>
        <v>66.7</v>
      </c>
      <c r="K58" s="52">
        <v>0</v>
      </c>
      <c r="L58" s="17"/>
      <c r="M58" s="17"/>
      <c r="N58" s="17"/>
      <c r="O58" s="17"/>
      <c r="P58" s="267"/>
    </row>
    <row r="59" spans="1:16" s="18" customFormat="1" ht="25.5">
      <c r="A59" s="267" t="s">
        <v>780</v>
      </c>
      <c r="B59" s="16"/>
      <c r="C59" s="19"/>
      <c r="D59" s="267"/>
      <c r="E59" s="116"/>
      <c r="F59" s="116"/>
      <c r="G59" s="16"/>
      <c r="H59" s="265">
        <f t="shared" si="2"/>
        <v>66.7</v>
      </c>
      <c r="I59" s="52">
        <v>0</v>
      </c>
      <c r="J59" s="52">
        <f>'[1]прил 5 2019-2021'!$H$265</f>
        <v>66.7</v>
      </c>
      <c r="K59" s="52">
        <v>0</v>
      </c>
      <c r="L59" s="17"/>
      <c r="M59" s="17"/>
      <c r="N59" s="17"/>
      <c r="O59" s="17"/>
      <c r="P59" s="267"/>
    </row>
    <row r="60" spans="1:16" s="18" customFormat="1" ht="45.75" customHeight="1">
      <c r="A60" s="267" t="s">
        <v>781</v>
      </c>
      <c r="B60" s="16"/>
      <c r="C60" s="19" t="s">
        <v>174</v>
      </c>
      <c r="D60" s="184" t="s">
        <v>481</v>
      </c>
      <c r="E60" s="116">
        <v>43101</v>
      </c>
      <c r="F60" s="116">
        <v>44196</v>
      </c>
      <c r="G60" s="16"/>
      <c r="H60" s="265">
        <f t="shared" si="2"/>
        <v>77.8</v>
      </c>
      <c r="I60" s="52">
        <v>0</v>
      </c>
      <c r="J60" s="52">
        <f>'[1]прил 5 2019-2021'!$H$271</f>
        <v>77.8</v>
      </c>
      <c r="K60" s="52">
        <v>0</v>
      </c>
      <c r="L60" s="17"/>
      <c r="M60" s="17"/>
      <c r="N60" s="17" t="s">
        <v>473</v>
      </c>
      <c r="O60" s="17"/>
      <c r="P60" s="278"/>
    </row>
    <row r="61" spans="1:16" s="18" customFormat="1" ht="39" customHeight="1">
      <c r="A61" s="184" t="s">
        <v>693</v>
      </c>
      <c r="B61" s="17">
        <v>0</v>
      </c>
      <c r="C61" s="19" t="s">
        <v>174</v>
      </c>
      <c r="D61" s="19" t="s">
        <v>24</v>
      </c>
      <c r="E61" s="116"/>
      <c r="F61" s="116"/>
      <c r="G61" s="16"/>
      <c r="H61" s="265"/>
      <c r="I61" s="52"/>
      <c r="J61" s="52"/>
      <c r="K61" s="52"/>
      <c r="L61" s="17"/>
      <c r="M61" s="17"/>
      <c r="N61" s="17"/>
      <c r="O61" s="16"/>
      <c r="P61" s="267"/>
    </row>
    <row r="62" spans="1:16" ht="47.25" customHeight="1">
      <c r="A62" s="182" t="s">
        <v>527</v>
      </c>
      <c r="B62" s="16"/>
      <c r="C62" s="16"/>
      <c r="D62" s="16"/>
      <c r="E62" s="195"/>
      <c r="F62" s="195"/>
      <c r="G62" s="16"/>
      <c r="H62" s="265">
        <f>SUM(H63+H65+H72+H77)</f>
        <v>54637.599999999999</v>
      </c>
      <c r="I62" s="265">
        <f>SUM(I63+I65+I72+I77)</f>
        <v>19135.000000000004</v>
      </c>
      <c r="J62" s="265">
        <f>SUM(J63+J65+J72+J77)</f>
        <v>17751.300000000003</v>
      </c>
      <c r="K62" s="265">
        <f>SUM(K63+K65+K72+K77)</f>
        <v>17751.300000000003</v>
      </c>
      <c r="L62" s="17"/>
      <c r="M62" s="17"/>
      <c r="N62" s="17"/>
      <c r="O62" s="17"/>
      <c r="P62" s="236"/>
    </row>
    <row r="63" spans="1:16" ht="225.75" customHeight="1">
      <c r="A63" s="182" t="s">
        <v>528</v>
      </c>
      <c r="B63" s="53"/>
      <c r="C63" s="180" t="s">
        <v>174</v>
      </c>
      <c r="D63" s="182" t="s">
        <v>529</v>
      </c>
      <c r="E63" s="116"/>
      <c r="F63" s="116"/>
      <c r="G63" s="53"/>
      <c r="H63" s="265">
        <f t="shared" si="2"/>
        <v>0</v>
      </c>
      <c r="I63" s="266">
        <f>SUM(I64)</f>
        <v>0</v>
      </c>
      <c r="J63" s="266">
        <f>SUM(J64)</f>
        <v>0</v>
      </c>
      <c r="K63" s="266">
        <f t="shared" ref="K63" si="13">SUM(K64)</f>
        <v>0</v>
      </c>
      <c r="L63" s="179"/>
      <c r="M63" s="179"/>
      <c r="N63" s="179"/>
      <c r="O63" s="179"/>
      <c r="P63" s="238"/>
    </row>
    <row r="64" spans="1:16" ht="62.25" customHeight="1">
      <c r="A64" s="184" t="s">
        <v>530</v>
      </c>
      <c r="B64" s="16"/>
      <c r="C64" s="19" t="s">
        <v>174</v>
      </c>
      <c r="D64" s="184" t="s">
        <v>531</v>
      </c>
      <c r="E64" s="116"/>
      <c r="F64" s="116"/>
      <c r="G64" s="16"/>
      <c r="H64" s="265">
        <f t="shared" si="2"/>
        <v>0</v>
      </c>
      <c r="I64" s="264">
        <v>0</v>
      </c>
      <c r="J64" s="264">
        <v>0</v>
      </c>
      <c r="K64" s="264">
        <v>0</v>
      </c>
      <c r="L64" s="17"/>
      <c r="M64" s="17"/>
      <c r="N64" s="17"/>
      <c r="O64" s="17"/>
      <c r="P64" s="238"/>
    </row>
    <row r="65" spans="1:16" ht="247.5" customHeight="1">
      <c r="A65" s="182" t="s">
        <v>532</v>
      </c>
      <c r="B65" s="53"/>
      <c r="C65" s="180" t="s">
        <v>174</v>
      </c>
      <c r="D65" s="182" t="s">
        <v>529</v>
      </c>
      <c r="E65" s="116"/>
      <c r="F65" s="116"/>
      <c r="G65" s="53"/>
      <c r="H65" s="265">
        <f t="shared" si="2"/>
        <v>0</v>
      </c>
      <c r="I65" s="266">
        <f>SUM(I66:I71)</f>
        <v>0</v>
      </c>
      <c r="J65" s="266">
        <f t="shared" ref="J65:K65" si="14">SUM(J66:J71)</f>
        <v>0</v>
      </c>
      <c r="K65" s="266">
        <f t="shared" si="14"/>
        <v>0</v>
      </c>
      <c r="L65" s="17"/>
      <c r="M65" s="17"/>
      <c r="N65" s="17"/>
      <c r="O65" s="17"/>
      <c r="P65" s="238"/>
    </row>
    <row r="66" spans="1:16" s="115" customFormat="1" ht="64.5" customHeight="1">
      <c r="A66" s="184" t="s">
        <v>533</v>
      </c>
      <c r="B66" s="16"/>
      <c r="C66" s="19" t="s">
        <v>174</v>
      </c>
      <c r="D66" s="184" t="s">
        <v>531</v>
      </c>
      <c r="E66" s="116"/>
      <c r="F66" s="116"/>
      <c r="G66" s="16"/>
      <c r="H66" s="265">
        <f t="shared" si="2"/>
        <v>0</v>
      </c>
      <c r="I66" s="52">
        <f>'Прил.3 Все средства'!D236</f>
        <v>0</v>
      </c>
      <c r="J66" s="52">
        <v>0</v>
      </c>
      <c r="K66" s="52">
        <v>0</v>
      </c>
      <c r="L66" s="17"/>
      <c r="M66" s="17"/>
      <c r="N66" s="17"/>
      <c r="O66" s="17"/>
      <c r="P66" s="238"/>
    </row>
    <row r="67" spans="1:16" s="115" customFormat="1" ht="64.5" customHeight="1">
      <c r="A67" s="184" t="s">
        <v>534</v>
      </c>
      <c r="B67" s="16"/>
      <c r="C67" s="19" t="s">
        <v>535</v>
      </c>
      <c r="D67" s="184" t="s">
        <v>531</v>
      </c>
      <c r="E67" s="116"/>
      <c r="F67" s="116"/>
      <c r="G67" s="16"/>
      <c r="H67" s="265">
        <f t="shared" si="2"/>
        <v>0</v>
      </c>
      <c r="I67" s="52">
        <v>0</v>
      </c>
      <c r="J67" s="52">
        <v>0</v>
      </c>
      <c r="K67" s="52">
        <v>0</v>
      </c>
      <c r="L67" s="17"/>
      <c r="M67" s="17"/>
      <c r="N67" s="17"/>
      <c r="O67" s="17"/>
      <c r="P67" s="238"/>
    </row>
    <row r="68" spans="1:16" s="115" customFormat="1" ht="100.5" customHeight="1">
      <c r="A68" s="184" t="s">
        <v>536</v>
      </c>
      <c r="B68" s="16"/>
      <c r="C68" s="19" t="s">
        <v>537</v>
      </c>
      <c r="D68" s="184" t="s">
        <v>538</v>
      </c>
      <c r="E68" s="116"/>
      <c r="F68" s="116"/>
      <c r="G68" s="16"/>
      <c r="H68" s="265">
        <f t="shared" si="2"/>
        <v>0</v>
      </c>
      <c r="I68" s="52">
        <f>'Прил.3 Все средства'!D248</f>
        <v>0</v>
      </c>
      <c r="J68" s="52">
        <v>0</v>
      </c>
      <c r="K68" s="52">
        <v>0</v>
      </c>
      <c r="L68" s="17"/>
      <c r="M68" s="17"/>
      <c r="N68" s="17"/>
      <c r="O68" s="17"/>
      <c r="P68" s="238"/>
    </row>
    <row r="69" spans="1:16" s="115" customFormat="1" ht="96" customHeight="1">
      <c r="A69" s="184" t="s">
        <v>539</v>
      </c>
      <c r="B69" s="16"/>
      <c r="C69" s="19" t="s">
        <v>174</v>
      </c>
      <c r="D69" s="184" t="s">
        <v>540</v>
      </c>
      <c r="E69" s="116"/>
      <c r="F69" s="116"/>
      <c r="G69" s="16"/>
      <c r="H69" s="265">
        <f t="shared" si="2"/>
        <v>0</v>
      </c>
      <c r="I69" s="52">
        <f>'Прил.3 Все средства'!D254</f>
        <v>0</v>
      </c>
      <c r="J69" s="52">
        <v>0</v>
      </c>
      <c r="K69" s="52">
        <v>0</v>
      </c>
      <c r="L69" s="17"/>
      <c r="M69" s="17"/>
      <c r="N69" s="17"/>
      <c r="O69" s="17"/>
      <c r="P69" s="238"/>
    </row>
    <row r="70" spans="1:16" s="115" customFormat="1" ht="64.5" customHeight="1">
      <c r="A70" s="184" t="s">
        <v>541</v>
      </c>
      <c r="B70" s="16"/>
      <c r="C70" s="19" t="s">
        <v>174</v>
      </c>
      <c r="D70" s="184" t="s">
        <v>542</v>
      </c>
      <c r="E70" s="116"/>
      <c r="F70" s="116"/>
      <c r="G70" s="16"/>
      <c r="H70" s="265">
        <f t="shared" si="2"/>
        <v>0</v>
      </c>
      <c r="I70" s="52">
        <f>'Прил.3 Все средства'!D260</f>
        <v>0</v>
      </c>
      <c r="J70" s="52">
        <v>0</v>
      </c>
      <c r="K70" s="52">
        <v>0</v>
      </c>
      <c r="L70" s="17"/>
      <c r="M70" s="17"/>
      <c r="N70" s="17"/>
      <c r="O70" s="17"/>
      <c r="P70" s="236"/>
    </row>
    <row r="71" spans="1:16" ht="69" customHeight="1">
      <c r="A71" s="184" t="s">
        <v>543</v>
      </c>
      <c r="B71" s="16"/>
      <c r="C71" s="19" t="s">
        <v>174</v>
      </c>
      <c r="D71" s="184" t="s">
        <v>544</v>
      </c>
      <c r="E71" s="116"/>
      <c r="F71" s="116"/>
      <c r="G71" s="16"/>
      <c r="H71" s="265">
        <f t="shared" si="2"/>
        <v>0</v>
      </c>
      <c r="I71" s="52">
        <f>'Прил.3 Все средства'!D266</f>
        <v>0</v>
      </c>
      <c r="J71" s="52">
        <v>0</v>
      </c>
      <c r="K71" s="52">
        <v>0</v>
      </c>
      <c r="L71" s="17"/>
      <c r="M71" s="17"/>
      <c r="N71" s="17"/>
      <c r="O71" s="17"/>
      <c r="P71" s="238"/>
    </row>
    <row r="72" spans="1:16" ht="209.25" customHeight="1">
      <c r="A72" s="182" t="s">
        <v>545</v>
      </c>
      <c r="B72" s="17"/>
      <c r="C72" s="19"/>
      <c r="D72" s="182" t="s">
        <v>607</v>
      </c>
      <c r="E72" s="195"/>
      <c r="F72" s="195"/>
      <c r="G72" s="16"/>
      <c r="H72" s="265">
        <f>SUM(H73:H75)</f>
        <v>48337.4</v>
      </c>
      <c r="I72" s="265">
        <f t="shared" ref="I72:K72" si="15">SUM(I73:I75)</f>
        <v>17268.600000000002</v>
      </c>
      <c r="J72" s="265">
        <f t="shared" si="15"/>
        <v>15534.400000000001</v>
      </c>
      <c r="K72" s="265">
        <f t="shared" si="15"/>
        <v>15534.400000000001</v>
      </c>
      <c r="L72" s="17"/>
      <c r="M72" s="17"/>
      <c r="N72" s="17"/>
      <c r="O72" s="17"/>
      <c r="P72" s="238"/>
    </row>
    <row r="73" spans="1:16" ht="81" customHeight="1">
      <c r="A73" s="184" t="s">
        <v>546</v>
      </c>
      <c r="B73" s="17"/>
      <c r="C73" s="19" t="s">
        <v>174</v>
      </c>
      <c r="D73" s="184" t="s">
        <v>531</v>
      </c>
      <c r="E73" s="116">
        <v>43101</v>
      </c>
      <c r="F73" s="116">
        <v>44196</v>
      </c>
      <c r="G73" s="16"/>
      <c r="H73" s="265">
        <f>SUM(I73:K73)</f>
        <v>28323.7</v>
      </c>
      <c r="I73" s="52">
        <f>'Прил.3 Все средства'!D278</f>
        <v>10419.700000000001</v>
      </c>
      <c r="J73" s="52">
        <v>8952</v>
      </c>
      <c r="K73" s="52">
        <v>8952</v>
      </c>
      <c r="L73" s="17"/>
      <c r="M73" s="17" t="s">
        <v>473</v>
      </c>
      <c r="N73" s="17" t="s">
        <v>473</v>
      </c>
      <c r="O73" s="17" t="s">
        <v>473</v>
      </c>
      <c r="P73" s="238"/>
    </row>
    <row r="74" spans="1:16" ht="78" customHeight="1">
      <c r="A74" s="184" t="s">
        <v>547</v>
      </c>
      <c r="B74" s="17"/>
      <c r="C74" s="19" t="s">
        <v>174</v>
      </c>
      <c r="D74" s="184" t="s">
        <v>531</v>
      </c>
      <c r="E74" s="116">
        <v>43101</v>
      </c>
      <c r="F74" s="116">
        <v>44196</v>
      </c>
      <c r="G74" s="16"/>
      <c r="H74" s="265">
        <f>SUM(I74:K74)</f>
        <v>13563.4</v>
      </c>
      <c r="I74" s="264">
        <f>'Прил.3 Все средства'!D284</f>
        <v>4780.2</v>
      </c>
      <c r="J74" s="264">
        <v>4391.6000000000004</v>
      </c>
      <c r="K74" s="264">
        <v>4391.6000000000004</v>
      </c>
      <c r="L74" s="17"/>
      <c r="M74" s="17" t="s">
        <v>473</v>
      </c>
      <c r="N74" s="17" t="s">
        <v>473</v>
      </c>
      <c r="O74" s="17" t="s">
        <v>473</v>
      </c>
      <c r="P74" s="238"/>
    </row>
    <row r="75" spans="1:16" ht="59.25" customHeight="1">
      <c r="A75" s="184" t="s">
        <v>548</v>
      </c>
      <c r="B75" s="17"/>
      <c r="C75" s="19" t="s">
        <v>174</v>
      </c>
      <c r="D75" s="184" t="s">
        <v>531</v>
      </c>
      <c r="E75" s="116">
        <v>43101</v>
      </c>
      <c r="F75" s="116">
        <v>44196</v>
      </c>
      <c r="G75" s="16"/>
      <c r="H75" s="265">
        <f>SUM(I75:K75)</f>
        <v>6450.3</v>
      </c>
      <c r="I75" s="264">
        <f>'Прил.3 Все средства'!D290</f>
        <v>2068.6999999999998</v>
      </c>
      <c r="J75" s="264">
        <v>2190.8000000000002</v>
      </c>
      <c r="K75" s="264">
        <v>2190.8000000000002</v>
      </c>
      <c r="L75" s="17"/>
      <c r="M75" s="17" t="s">
        <v>473</v>
      </c>
      <c r="N75" s="17" t="s">
        <v>473</v>
      </c>
      <c r="O75" s="17" t="s">
        <v>473</v>
      </c>
      <c r="P75" s="238"/>
    </row>
    <row r="76" spans="1:16" ht="62.25" customHeight="1">
      <c r="A76" s="184" t="s">
        <v>700</v>
      </c>
      <c r="B76" s="17">
        <v>0</v>
      </c>
      <c r="C76" s="19"/>
      <c r="D76" s="19" t="s">
        <v>24</v>
      </c>
      <c r="E76" s="116"/>
      <c r="F76" s="116"/>
      <c r="G76" s="16"/>
      <c r="H76" s="265"/>
      <c r="I76" s="264"/>
      <c r="J76" s="264"/>
      <c r="K76" s="264"/>
      <c r="L76" s="17"/>
      <c r="M76" s="17"/>
      <c r="N76" s="17"/>
      <c r="O76" s="17"/>
      <c r="P76" s="236" t="s">
        <v>755</v>
      </c>
    </row>
    <row r="77" spans="1:16" ht="209.25" customHeight="1">
      <c r="A77" s="182" t="s">
        <v>549</v>
      </c>
      <c r="B77" s="17"/>
      <c r="C77" s="19"/>
      <c r="D77" s="182" t="s">
        <v>607</v>
      </c>
      <c r="E77" s="195"/>
      <c r="F77" s="195"/>
      <c r="G77" s="16"/>
      <c r="H77" s="265">
        <f>SUM(H78:H79)</f>
        <v>6300.2</v>
      </c>
      <c r="I77" s="265">
        <f t="shared" ref="I77:K77" si="16">SUM(I78:I79)</f>
        <v>1866.4</v>
      </c>
      <c r="J77" s="265">
        <f t="shared" si="16"/>
        <v>2216.9</v>
      </c>
      <c r="K77" s="265">
        <f t="shared" si="16"/>
        <v>2216.9</v>
      </c>
      <c r="L77" s="17"/>
      <c r="M77" s="17"/>
      <c r="N77" s="17"/>
      <c r="O77" s="17"/>
      <c r="P77" s="238"/>
    </row>
    <row r="78" spans="1:16" ht="85.5" customHeight="1">
      <c r="A78" s="184" t="s">
        <v>550</v>
      </c>
      <c r="B78" s="17"/>
      <c r="C78" s="19" t="s">
        <v>174</v>
      </c>
      <c r="D78" s="184" t="s">
        <v>538</v>
      </c>
      <c r="E78" s="116">
        <v>43101</v>
      </c>
      <c r="F78" s="116">
        <v>44196</v>
      </c>
      <c r="G78" s="16"/>
      <c r="H78" s="265">
        <f>SUM(I78:K78)</f>
        <v>4801.7</v>
      </c>
      <c r="I78" s="264">
        <f>'Прил.3 Все средства'!D302</f>
        <v>1410.3</v>
      </c>
      <c r="J78" s="264">
        <v>1695.7</v>
      </c>
      <c r="K78" s="264">
        <v>1695.7</v>
      </c>
      <c r="L78" s="17"/>
      <c r="M78" s="17" t="s">
        <v>473</v>
      </c>
      <c r="N78" s="17" t="s">
        <v>473</v>
      </c>
      <c r="O78" s="17"/>
      <c r="P78" s="238"/>
    </row>
    <row r="79" spans="1:16" ht="65.25" customHeight="1">
      <c r="A79" s="184" t="s">
        <v>551</v>
      </c>
      <c r="B79" s="17"/>
      <c r="C79" s="19" t="s">
        <v>174</v>
      </c>
      <c r="D79" s="184" t="s">
        <v>538</v>
      </c>
      <c r="E79" s="116">
        <v>43101</v>
      </c>
      <c r="F79" s="116">
        <v>44196</v>
      </c>
      <c r="G79" s="16"/>
      <c r="H79" s="265">
        <f>SUM(I79:K79)</f>
        <v>1498.5</v>
      </c>
      <c r="I79" s="264">
        <f>'Прил.3 Все средства'!D308</f>
        <v>456.1</v>
      </c>
      <c r="J79" s="264">
        <v>521.20000000000005</v>
      </c>
      <c r="K79" s="264">
        <v>521.20000000000005</v>
      </c>
      <c r="L79" s="17"/>
      <c r="M79" s="17" t="s">
        <v>473</v>
      </c>
      <c r="N79" s="17" t="s">
        <v>473</v>
      </c>
      <c r="O79" s="17"/>
      <c r="P79" s="238"/>
    </row>
    <row r="80" spans="1:16" s="18" customFormat="1" ht="46.5" customHeight="1">
      <c r="A80" s="184" t="s">
        <v>701</v>
      </c>
      <c r="B80" s="17">
        <v>0</v>
      </c>
      <c r="C80" s="19"/>
      <c r="D80" s="19" t="s">
        <v>24</v>
      </c>
      <c r="E80" s="116"/>
      <c r="F80" s="116"/>
      <c r="G80" s="16"/>
      <c r="H80" s="265"/>
      <c r="I80" s="52"/>
      <c r="J80" s="52"/>
      <c r="K80" s="52"/>
      <c r="L80" s="17"/>
      <c r="M80" s="17"/>
      <c r="N80" s="17"/>
      <c r="O80" s="17"/>
      <c r="P80" s="236" t="s">
        <v>757</v>
      </c>
    </row>
    <row r="81" spans="1:16" ht="36" customHeight="1">
      <c r="A81" s="182" t="s">
        <v>552</v>
      </c>
      <c r="B81" s="16"/>
      <c r="C81" s="16"/>
      <c r="D81" s="16"/>
      <c r="E81" s="16"/>
      <c r="F81" s="116"/>
      <c r="G81" s="16"/>
      <c r="H81" s="265">
        <f t="shared" si="2"/>
        <v>27477.599999999995</v>
      </c>
      <c r="I81" s="266">
        <f>SUM(I82+I93+I100)</f>
        <v>8498</v>
      </c>
      <c r="J81" s="266">
        <f t="shared" ref="J81:K81" si="17">SUM(J82+J93+J100)</f>
        <v>9490.1999999999989</v>
      </c>
      <c r="K81" s="266">
        <f t="shared" si="17"/>
        <v>9489.3999999999978</v>
      </c>
      <c r="L81" s="17"/>
      <c r="M81" s="17"/>
      <c r="N81" s="17"/>
      <c r="O81" s="17"/>
      <c r="P81" s="238"/>
    </row>
    <row r="82" spans="1:16" ht="131.25" customHeight="1">
      <c r="A82" s="182" t="s">
        <v>553</v>
      </c>
      <c r="B82" s="179"/>
      <c r="C82" s="180" t="s">
        <v>174</v>
      </c>
      <c r="D82" s="182" t="s">
        <v>554</v>
      </c>
      <c r="E82" s="195"/>
      <c r="F82" s="195"/>
      <c r="G82" s="53"/>
      <c r="H82" s="265">
        <f>I82+J82+K82</f>
        <v>25545.3</v>
      </c>
      <c r="I82" s="266">
        <f>SUM(I83:I91)</f>
        <v>7853.7</v>
      </c>
      <c r="J82" s="266">
        <f t="shared" ref="J82:K82" si="18">SUM(J83:J91)</f>
        <v>8845.7999999999993</v>
      </c>
      <c r="K82" s="266">
        <f t="shared" si="18"/>
        <v>8845.7999999999993</v>
      </c>
      <c r="L82" s="179"/>
      <c r="M82" s="179"/>
      <c r="N82" s="179"/>
      <c r="O82" s="179"/>
      <c r="P82" s="238"/>
    </row>
    <row r="83" spans="1:16" ht="71.25" customHeight="1">
      <c r="A83" s="184" t="s">
        <v>555</v>
      </c>
      <c r="B83" s="17"/>
      <c r="C83" s="19" t="s">
        <v>174</v>
      </c>
      <c r="D83" s="184" t="s">
        <v>556</v>
      </c>
      <c r="E83" s="116">
        <v>43101</v>
      </c>
      <c r="F83" s="116">
        <v>44196</v>
      </c>
      <c r="G83" s="16"/>
      <c r="H83" s="265">
        <f t="shared" si="2"/>
        <v>1619.4</v>
      </c>
      <c r="I83" s="264">
        <f>'Прил.3 Все средства'!D327</f>
        <v>392</v>
      </c>
      <c r="J83" s="264">
        <v>613.70000000000005</v>
      </c>
      <c r="K83" s="264">
        <v>613.70000000000005</v>
      </c>
      <c r="L83" s="17" t="s">
        <v>473</v>
      </c>
      <c r="M83" s="17" t="s">
        <v>473</v>
      </c>
      <c r="N83" s="17" t="s">
        <v>473</v>
      </c>
      <c r="O83" s="17" t="s">
        <v>473</v>
      </c>
      <c r="P83" s="236"/>
    </row>
    <row r="84" spans="1:16" ht="78" customHeight="1">
      <c r="A84" s="184" t="s">
        <v>557</v>
      </c>
      <c r="B84" s="17"/>
      <c r="C84" s="19" t="s">
        <v>174</v>
      </c>
      <c r="D84" s="184" t="s">
        <v>558</v>
      </c>
      <c r="E84" s="116">
        <v>43101</v>
      </c>
      <c r="F84" s="116">
        <v>44196</v>
      </c>
      <c r="G84" s="16"/>
      <c r="H84" s="265">
        <f t="shared" si="2"/>
        <v>475.70000000000005</v>
      </c>
      <c r="I84" s="264">
        <f>'Прил.3 Все средства'!D333</f>
        <v>135.5</v>
      </c>
      <c r="J84" s="264">
        <v>170.1</v>
      </c>
      <c r="K84" s="264">
        <v>170.1</v>
      </c>
      <c r="L84" s="17" t="s">
        <v>473</v>
      </c>
      <c r="M84" s="17" t="s">
        <v>473</v>
      </c>
      <c r="N84" s="17" t="s">
        <v>473</v>
      </c>
      <c r="O84" s="17" t="s">
        <v>473</v>
      </c>
      <c r="P84" s="238"/>
    </row>
    <row r="85" spans="1:16" ht="191.25">
      <c r="A85" s="184" t="s">
        <v>559</v>
      </c>
      <c r="B85" s="17"/>
      <c r="C85" s="184" t="s">
        <v>174</v>
      </c>
      <c r="D85" s="184" t="s">
        <v>560</v>
      </c>
      <c r="E85" s="116">
        <v>43101</v>
      </c>
      <c r="F85" s="116">
        <v>44196</v>
      </c>
      <c r="G85" s="16"/>
      <c r="H85" s="265">
        <f t="shared" si="2"/>
        <v>0</v>
      </c>
      <c r="I85" s="264">
        <f>'Прил.3 Все средства'!D339</f>
        <v>0</v>
      </c>
      <c r="J85" s="264">
        <v>0</v>
      </c>
      <c r="K85" s="264">
        <v>0</v>
      </c>
      <c r="L85" s="17"/>
      <c r="M85" s="17"/>
      <c r="N85" s="17"/>
      <c r="O85" s="17"/>
      <c r="P85" s="238"/>
    </row>
    <row r="86" spans="1:16" ht="191.25">
      <c r="A86" s="184" t="s">
        <v>561</v>
      </c>
      <c r="B86" s="17"/>
      <c r="C86" s="184" t="s">
        <v>174</v>
      </c>
      <c r="D86" s="184" t="s">
        <v>562</v>
      </c>
      <c r="E86" s="116">
        <v>43101</v>
      </c>
      <c r="F86" s="116">
        <v>44196</v>
      </c>
      <c r="G86" s="16"/>
      <c r="H86" s="265">
        <f t="shared" si="2"/>
        <v>177</v>
      </c>
      <c r="I86" s="264">
        <f>'Прил.3 Все средства'!D345</f>
        <v>59</v>
      </c>
      <c r="J86" s="264">
        <v>59</v>
      </c>
      <c r="K86" s="264">
        <v>59</v>
      </c>
      <c r="L86" s="17"/>
      <c r="M86" s="17"/>
      <c r="N86" s="17" t="s">
        <v>473</v>
      </c>
      <c r="O86" s="17"/>
      <c r="P86" s="238"/>
    </row>
    <row r="87" spans="1:16" ht="191.25">
      <c r="A87" s="184" t="s">
        <v>563</v>
      </c>
      <c r="B87" s="17"/>
      <c r="C87" s="19" t="s">
        <v>174</v>
      </c>
      <c r="D87" s="184" t="s">
        <v>564</v>
      </c>
      <c r="E87" s="116">
        <v>43101</v>
      </c>
      <c r="F87" s="116">
        <v>44196</v>
      </c>
      <c r="G87" s="16"/>
      <c r="H87" s="265">
        <f t="shared" si="2"/>
        <v>155.39999999999998</v>
      </c>
      <c r="I87" s="264">
        <f>'Прил.3 Все средства'!D351</f>
        <v>51.8</v>
      </c>
      <c r="J87" s="264">
        <v>51.8</v>
      </c>
      <c r="K87" s="264">
        <v>51.8</v>
      </c>
      <c r="L87" s="17"/>
      <c r="M87" s="17" t="s">
        <v>473</v>
      </c>
      <c r="N87" s="17"/>
      <c r="O87" s="17"/>
      <c r="P87" s="238"/>
    </row>
    <row r="88" spans="1:16" ht="95.25" customHeight="1">
      <c r="A88" s="184" t="s">
        <v>565</v>
      </c>
      <c r="B88" s="17"/>
      <c r="C88" s="19" t="s">
        <v>174</v>
      </c>
      <c r="D88" s="184" t="s">
        <v>566</v>
      </c>
      <c r="E88" s="116">
        <v>43101</v>
      </c>
      <c r="F88" s="116">
        <v>44196</v>
      </c>
      <c r="G88" s="16"/>
      <c r="H88" s="265">
        <f t="shared" si="2"/>
        <v>0</v>
      </c>
      <c r="I88" s="52">
        <f>'Прил.3 Все средства'!D357</f>
        <v>0</v>
      </c>
      <c r="J88" s="52">
        <v>0</v>
      </c>
      <c r="K88" s="52">
        <v>0</v>
      </c>
      <c r="L88" s="17"/>
      <c r="M88" s="17"/>
      <c r="N88" s="17"/>
      <c r="O88" s="17"/>
      <c r="P88" s="238"/>
    </row>
    <row r="89" spans="1:16" ht="78.75" customHeight="1">
      <c r="A89" s="184" t="s">
        <v>567</v>
      </c>
      <c r="B89" s="17"/>
      <c r="C89" s="19" t="s">
        <v>174</v>
      </c>
      <c r="D89" s="184" t="s">
        <v>568</v>
      </c>
      <c r="E89" s="116">
        <v>43101</v>
      </c>
      <c r="F89" s="116">
        <v>44196</v>
      </c>
      <c r="G89" s="16"/>
      <c r="H89" s="265">
        <f t="shared" si="2"/>
        <v>872.40000000000009</v>
      </c>
      <c r="I89" s="264">
        <f>'Прил.3 Все средства'!D363</f>
        <v>291</v>
      </c>
      <c r="J89" s="264">
        <v>290.7</v>
      </c>
      <c r="K89" s="264">
        <v>290.7</v>
      </c>
      <c r="L89" s="17"/>
      <c r="M89" s="17" t="s">
        <v>473</v>
      </c>
      <c r="N89" s="17"/>
      <c r="O89" s="17"/>
      <c r="P89" s="238"/>
    </row>
    <row r="90" spans="1:16" ht="120" customHeight="1">
      <c r="A90" s="184" t="s">
        <v>569</v>
      </c>
      <c r="B90" s="17"/>
      <c r="C90" s="19" t="s">
        <v>174</v>
      </c>
      <c r="D90" s="184" t="s">
        <v>570</v>
      </c>
      <c r="E90" s="116">
        <v>43101</v>
      </c>
      <c r="F90" s="116">
        <v>44196</v>
      </c>
      <c r="G90" s="16"/>
      <c r="H90" s="265">
        <f t="shared" si="2"/>
        <v>22020.400000000001</v>
      </c>
      <c r="I90" s="264">
        <f>'Прил.3 Все средства'!D369</f>
        <v>6849.4</v>
      </c>
      <c r="J90" s="264">
        <v>7585.5</v>
      </c>
      <c r="K90" s="264">
        <v>7585.5</v>
      </c>
      <c r="L90" s="17" t="s">
        <v>473</v>
      </c>
      <c r="M90" s="17" t="s">
        <v>473</v>
      </c>
      <c r="N90" s="17" t="s">
        <v>473</v>
      </c>
      <c r="O90" s="17" t="s">
        <v>473</v>
      </c>
      <c r="P90" s="236"/>
    </row>
    <row r="91" spans="1:16" ht="72" customHeight="1">
      <c r="A91" s="184" t="s">
        <v>571</v>
      </c>
      <c r="B91" s="17"/>
      <c r="C91" s="19" t="s">
        <v>174</v>
      </c>
      <c r="D91" s="184" t="s">
        <v>638</v>
      </c>
      <c r="E91" s="116">
        <v>43101</v>
      </c>
      <c r="F91" s="116">
        <v>44196</v>
      </c>
      <c r="G91" s="16"/>
      <c r="H91" s="265">
        <f t="shared" si="2"/>
        <v>225</v>
      </c>
      <c r="I91" s="264">
        <f>'Прил.3 Все средства'!D375</f>
        <v>75</v>
      </c>
      <c r="J91" s="264">
        <v>75</v>
      </c>
      <c r="K91" s="264">
        <v>75</v>
      </c>
      <c r="L91" s="17" t="s">
        <v>473</v>
      </c>
      <c r="M91" s="17" t="s">
        <v>473</v>
      </c>
      <c r="N91" s="17" t="s">
        <v>473</v>
      </c>
      <c r="O91" s="17" t="s">
        <v>473</v>
      </c>
      <c r="P91" s="238"/>
    </row>
    <row r="92" spans="1:16" ht="171.75" customHeight="1">
      <c r="A92" s="251" t="s">
        <v>759</v>
      </c>
      <c r="B92" s="17">
        <v>0</v>
      </c>
      <c r="C92" s="19" t="s">
        <v>174</v>
      </c>
      <c r="D92" s="19" t="s">
        <v>24</v>
      </c>
      <c r="E92" s="116"/>
      <c r="F92" s="116"/>
      <c r="G92" s="16"/>
      <c r="H92" s="265"/>
      <c r="I92" s="266"/>
      <c r="J92" s="266"/>
      <c r="K92" s="266"/>
      <c r="L92" s="17"/>
      <c r="M92" s="17"/>
      <c r="N92" s="17"/>
      <c r="O92" s="17"/>
      <c r="P92" s="236" t="s">
        <v>760</v>
      </c>
    </row>
    <row r="93" spans="1:16" ht="215.25" customHeight="1">
      <c r="A93" s="182" t="s">
        <v>572</v>
      </c>
      <c r="B93" s="179"/>
      <c r="C93" s="180" t="s">
        <v>174</v>
      </c>
      <c r="D93" s="182" t="s">
        <v>573</v>
      </c>
      <c r="E93" s="195"/>
      <c r="F93" s="195"/>
      <c r="G93" s="53"/>
      <c r="H93" s="265">
        <f t="shared" si="2"/>
        <v>1619.8999999999999</v>
      </c>
      <c r="I93" s="266">
        <f>SUM(I94:I98)</f>
        <v>539.29999999999995</v>
      </c>
      <c r="J93" s="266">
        <f t="shared" ref="J93:K93" si="19">SUM(J94:J98)</f>
        <v>540.29999999999995</v>
      </c>
      <c r="K93" s="266">
        <f t="shared" si="19"/>
        <v>540.29999999999995</v>
      </c>
      <c r="L93" s="179"/>
      <c r="M93" s="179"/>
      <c r="N93" s="179"/>
      <c r="O93" s="179"/>
      <c r="P93" s="236"/>
    </row>
    <row r="94" spans="1:16" ht="215.25" customHeight="1">
      <c r="A94" s="184" t="s">
        <v>574</v>
      </c>
      <c r="B94" s="17"/>
      <c r="C94" s="19" t="s">
        <v>389</v>
      </c>
      <c r="D94" s="117" t="s">
        <v>575</v>
      </c>
      <c r="E94" s="116">
        <v>43101</v>
      </c>
      <c r="F94" s="116">
        <v>44196</v>
      </c>
      <c r="G94" s="16"/>
      <c r="H94" s="265">
        <f t="shared" si="2"/>
        <v>120</v>
      </c>
      <c r="I94" s="264">
        <f>'Прил.3 Все средства'!D388</f>
        <v>40</v>
      </c>
      <c r="J94" s="264">
        <v>40</v>
      </c>
      <c r="K94" s="264">
        <v>40</v>
      </c>
      <c r="L94" s="17" t="s">
        <v>473</v>
      </c>
      <c r="M94" s="17" t="s">
        <v>473</v>
      </c>
      <c r="N94" s="17" t="s">
        <v>473</v>
      </c>
      <c r="O94" s="17" t="s">
        <v>473</v>
      </c>
      <c r="P94" s="236"/>
    </row>
    <row r="95" spans="1:16" ht="105.75" customHeight="1">
      <c r="A95" s="184" t="s">
        <v>576</v>
      </c>
      <c r="B95" s="17"/>
      <c r="C95" s="162" t="s">
        <v>389</v>
      </c>
      <c r="D95" s="117" t="s">
        <v>575</v>
      </c>
      <c r="E95" s="116">
        <v>43101</v>
      </c>
      <c r="F95" s="116">
        <v>44196</v>
      </c>
      <c r="G95" s="16"/>
      <c r="H95" s="265">
        <f t="shared" si="2"/>
        <v>120</v>
      </c>
      <c r="I95" s="264">
        <f>'Прил.3 Все средства'!D394</f>
        <v>40</v>
      </c>
      <c r="J95" s="264">
        <v>40</v>
      </c>
      <c r="K95" s="264">
        <v>40</v>
      </c>
      <c r="L95" s="17" t="s">
        <v>473</v>
      </c>
      <c r="M95" s="17" t="s">
        <v>473</v>
      </c>
      <c r="N95" s="17" t="s">
        <v>473</v>
      </c>
      <c r="O95" s="17" t="s">
        <v>473</v>
      </c>
      <c r="P95" s="238"/>
    </row>
    <row r="96" spans="1:16" ht="191.25">
      <c r="A96" s="184" t="s">
        <v>577</v>
      </c>
      <c r="B96" s="17"/>
      <c r="C96" s="19" t="s">
        <v>174</v>
      </c>
      <c r="D96" s="117" t="s">
        <v>575</v>
      </c>
      <c r="E96" s="116">
        <v>43101</v>
      </c>
      <c r="F96" s="116">
        <v>44196</v>
      </c>
      <c r="G96" s="16"/>
      <c r="H96" s="265">
        <f t="shared" si="2"/>
        <v>0</v>
      </c>
      <c r="I96" s="52">
        <f>'Прил.3 Все средства'!D400</f>
        <v>0</v>
      </c>
      <c r="J96" s="52">
        <v>0</v>
      </c>
      <c r="K96" s="52">
        <v>0</v>
      </c>
      <c r="L96" s="17"/>
      <c r="M96" s="17"/>
      <c r="N96" s="17"/>
      <c r="O96" s="17"/>
      <c r="P96" s="238"/>
    </row>
    <row r="97" spans="1:16" ht="101.25" customHeight="1">
      <c r="A97" s="184" t="s">
        <v>578</v>
      </c>
      <c r="B97" s="17"/>
      <c r="C97" s="19" t="s">
        <v>579</v>
      </c>
      <c r="D97" s="117" t="s">
        <v>575</v>
      </c>
      <c r="E97" s="116">
        <v>43101</v>
      </c>
      <c r="F97" s="116">
        <v>44196</v>
      </c>
      <c r="G97" s="16"/>
      <c r="H97" s="265">
        <f t="shared" si="2"/>
        <v>882.50000000000011</v>
      </c>
      <c r="I97" s="52">
        <f>'Прил.3 Все средства'!D406</f>
        <v>298.3</v>
      </c>
      <c r="J97" s="52">
        <v>292.10000000000002</v>
      </c>
      <c r="K97" s="52">
        <v>292.10000000000002</v>
      </c>
      <c r="L97" s="17" t="s">
        <v>473</v>
      </c>
      <c r="M97" s="17" t="s">
        <v>473</v>
      </c>
      <c r="N97" s="17"/>
      <c r="O97" s="17" t="s">
        <v>473</v>
      </c>
      <c r="P97" s="250"/>
    </row>
    <row r="98" spans="1:16" ht="90.75" customHeight="1">
      <c r="A98" s="184" t="s">
        <v>580</v>
      </c>
      <c r="B98" s="17"/>
      <c r="C98" s="19" t="s">
        <v>174</v>
      </c>
      <c r="D98" s="117" t="s">
        <v>575</v>
      </c>
      <c r="E98" s="116">
        <v>43101</v>
      </c>
      <c r="F98" s="116">
        <v>44196</v>
      </c>
      <c r="G98" s="16"/>
      <c r="H98" s="265">
        <f t="shared" ref="H98:H128" si="20">I98+J98+K98</f>
        <v>497.4</v>
      </c>
      <c r="I98" s="52">
        <f>'Прил.3 Все средства'!D412</f>
        <v>161</v>
      </c>
      <c r="J98" s="52">
        <v>168.2</v>
      </c>
      <c r="K98" s="52">
        <v>168.2</v>
      </c>
      <c r="L98" s="17"/>
      <c r="M98" s="17" t="s">
        <v>473</v>
      </c>
      <c r="N98" s="17"/>
      <c r="O98" s="17" t="s">
        <v>473</v>
      </c>
      <c r="P98" s="250"/>
    </row>
    <row r="99" spans="1:16" ht="80.25" customHeight="1">
      <c r="A99" s="184" t="s">
        <v>711</v>
      </c>
      <c r="B99" s="17">
        <v>1</v>
      </c>
      <c r="C99" s="19" t="s">
        <v>174</v>
      </c>
      <c r="D99" s="19" t="s">
        <v>24</v>
      </c>
      <c r="E99" s="116"/>
      <c r="F99" s="116"/>
      <c r="G99" s="16"/>
      <c r="H99" s="265"/>
      <c r="I99" s="52"/>
      <c r="J99" s="52"/>
      <c r="K99" s="52"/>
      <c r="L99" s="17"/>
      <c r="M99" s="17"/>
      <c r="N99" s="17"/>
      <c r="O99" s="17"/>
      <c r="P99" s="236" t="s">
        <v>795</v>
      </c>
    </row>
    <row r="100" spans="1:16" ht="134.25" customHeight="1">
      <c r="A100" s="182" t="s">
        <v>581</v>
      </c>
      <c r="B100" s="179"/>
      <c r="C100" s="180" t="s">
        <v>174</v>
      </c>
      <c r="D100" s="182" t="s">
        <v>582</v>
      </c>
      <c r="E100" s="195"/>
      <c r="F100" s="195"/>
      <c r="G100" s="53"/>
      <c r="H100" s="265">
        <f>I100+J100+K100</f>
        <v>312.39999999999998</v>
      </c>
      <c r="I100" s="266">
        <f>SUM(I101:I102)</f>
        <v>105</v>
      </c>
      <c r="J100" s="266">
        <f t="shared" ref="J100:K100" si="21">SUM(J101:J102)</f>
        <v>104.1</v>
      </c>
      <c r="K100" s="266">
        <f t="shared" si="21"/>
        <v>103.3</v>
      </c>
      <c r="L100" s="179"/>
      <c r="M100" s="179"/>
      <c r="N100" s="179"/>
      <c r="O100" s="179"/>
      <c r="P100" s="238"/>
    </row>
    <row r="101" spans="1:16" ht="60.75" customHeight="1">
      <c r="A101" s="184" t="s">
        <v>583</v>
      </c>
      <c r="B101" s="17"/>
      <c r="C101" s="19" t="s">
        <v>174</v>
      </c>
      <c r="D101" s="184" t="s">
        <v>584</v>
      </c>
      <c r="E101" s="116">
        <v>43101</v>
      </c>
      <c r="F101" s="116">
        <v>44196</v>
      </c>
      <c r="G101" s="16"/>
      <c r="H101" s="265">
        <f t="shared" si="20"/>
        <v>312.39999999999998</v>
      </c>
      <c r="I101" s="264">
        <f>'Прил.3 Все средства'!D425</f>
        <v>105</v>
      </c>
      <c r="J101" s="264">
        <v>104.1</v>
      </c>
      <c r="K101" s="264">
        <v>103.3</v>
      </c>
      <c r="L101" s="17"/>
      <c r="M101" s="17"/>
      <c r="N101" s="17"/>
      <c r="O101" s="17" t="s">
        <v>473</v>
      </c>
      <c r="P101" s="236"/>
    </row>
    <row r="102" spans="1:16" ht="106.5" customHeight="1">
      <c r="A102" s="184" t="s">
        <v>585</v>
      </c>
      <c r="B102" s="17"/>
      <c r="C102" s="19" t="s">
        <v>174</v>
      </c>
      <c r="D102" s="184" t="s">
        <v>586</v>
      </c>
      <c r="E102" s="116">
        <v>43101</v>
      </c>
      <c r="F102" s="116">
        <v>43831</v>
      </c>
      <c r="G102" s="16"/>
      <c r="H102" s="265">
        <f t="shared" si="20"/>
        <v>0</v>
      </c>
      <c r="I102" s="264">
        <f>'Прил.3 Все средства'!D431</f>
        <v>0</v>
      </c>
      <c r="J102" s="264">
        <v>0</v>
      </c>
      <c r="K102" s="264">
        <v>0</v>
      </c>
      <c r="L102" s="17"/>
      <c r="M102" s="17"/>
      <c r="N102" s="17"/>
      <c r="O102" s="17"/>
      <c r="P102" s="238"/>
    </row>
    <row r="103" spans="1:16" ht="39" customHeight="1">
      <c r="A103" s="184" t="s">
        <v>614</v>
      </c>
      <c r="B103" s="17"/>
      <c r="C103" s="19" t="s">
        <v>174</v>
      </c>
      <c r="D103" s="184"/>
      <c r="E103" s="116"/>
      <c r="F103" s="116"/>
      <c r="G103" s="16"/>
      <c r="H103" s="265">
        <f t="shared" si="20"/>
        <v>0</v>
      </c>
      <c r="I103" s="264">
        <v>0</v>
      </c>
      <c r="J103" s="264">
        <v>0</v>
      </c>
      <c r="K103" s="264">
        <v>0</v>
      </c>
      <c r="L103" s="17"/>
      <c r="M103" s="17"/>
      <c r="N103" s="17"/>
      <c r="O103" s="17"/>
      <c r="P103" s="238"/>
    </row>
    <row r="104" spans="1:16" ht="54" customHeight="1">
      <c r="A104" s="184" t="s">
        <v>702</v>
      </c>
      <c r="B104" s="17">
        <v>1</v>
      </c>
      <c r="C104" s="19" t="s">
        <v>174</v>
      </c>
      <c r="D104" s="19" t="s">
        <v>24</v>
      </c>
      <c r="E104" s="116"/>
      <c r="F104" s="116"/>
      <c r="G104" s="16"/>
      <c r="H104" s="265"/>
      <c r="I104" s="52"/>
      <c r="J104" s="52"/>
      <c r="K104" s="52"/>
      <c r="L104" s="17"/>
      <c r="M104" s="17"/>
      <c r="N104" s="17"/>
      <c r="O104" s="17"/>
      <c r="P104" s="300" t="s">
        <v>796</v>
      </c>
    </row>
    <row r="105" spans="1:16" ht="65.25" customHeight="1">
      <c r="A105" s="183" t="s">
        <v>587</v>
      </c>
      <c r="B105" s="16"/>
      <c r="C105" s="16"/>
      <c r="D105" s="16"/>
      <c r="E105" s="16"/>
      <c r="F105" s="116"/>
      <c r="G105" s="16"/>
      <c r="H105" s="265">
        <f t="shared" si="20"/>
        <v>4801036.7</v>
      </c>
      <c r="I105" s="266">
        <f>I106+I110+I112+I114+I121+I123+I128+I130+I132</f>
        <v>1602433.5</v>
      </c>
      <c r="J105" s="266">
        <f t="shared" ref="J105:K105" si="22">SUM(J106+J110+J112+J114+J121+J123+J128+J130+J132)</f>
        <v>1593360.2000000002</v>
      </c>
      <c r="K105" s="266">
        <f t="shared" si="22"/>
        <v>1605243.0000000002</v>
      </c>
      <c r="L105" s="17"/>
      <c r="M105" s="17"/>
      <c r="N105" s="17"/>
      <c r="O105" s="17"/>
      <c r="P105" s="16"/>
    </row>
    <row r="106" spans="1:16" ht="78.75" customHeight="1">
      <c r="A106" s="182" t="s">
        <v>588</v>
      </c>
      <c r="B106" s="16"/>
      <c r="C106" s="19" t="s">
        <v>174</v>
      </c>
      <c r="D106" s="184" t="s">
        <v>589</v>
      </c>
      <c r="E106" s="195"/>
      <c r="F106" s="116"/>
      <c r="G106" s="16"/>
      <c r="H106" s="265">
        <f>I106+J106+K106</f>
        <v>460956.1</v>
      </c>
      <c r="I106" s="266">
        <f>SUM(I107:I108)</f>
        <v>152931.90000000002</v>
      </c>
      <c r="J106" s="266">
        <f t="shared" ref="J106:K106" si="23">SUM(J107:J108)</f>
        <v>154012.1</v>
      </c>
      <c r="K106" s="266">
        <f t="shared" si="23"/>
        <v>154012.1</v>
      </c>
      <c r="L106" s="17"/>
      <c r="M106" s="17"/>
      <c r="N106" s="17"/>
      <c r="O106" s="17"/>
      <c r="P106" s="240"/>
    </row>
    <row r="107" spans="1:16" ht="37.5" customHeight="1">
      <c r="A107" s="184" t="s">
        <v>610</v>
      </c>
      <c r="B107" s="16"/>
      <c r="C107" s="19" t="s">
        <v>174</v>
      </c>
      <c r="D107" s="184"/>
      <c r="E107" s="116">
        <v>43101</v>
      </c>
      <c r="F107" s="116">
        <v>44196</v>
      </c>
      <c r="G107" s="16"/>
      <c r="H107" s="265">
        <f t="shared" si="20"/>
        <v>443930.4</v>
      </c>
      <c r="I107" s="52">
        <f>'Прил.3 Все средства'!D450</f>
        <v>146551.20000000001</v>
      </c>
      <c r="J107" s="52">
        <v>148689.60000000001</v>
      </c>
      <c r="K107" s="52">
        <v>148689.60000000001</v>
      </c>
      <c r="L107" s="17" t="s">
        <v>473</v>
      </c>
      <c r="M107" s="17" t="s">
        <v>473</v>
      </c>
      <c r="N107" s="17" t="s">
        <v>473</v>
      </c>
      <c r="O107" s="17" t="s">
        <v>473</v>
      </c>
      <c r="P107" s="240"/>
    </row>
    <row r="108" spans="1:16" ht="71.25" customHeight="1">
      <c r="A108" s="184" t="s">
        <v>611</v>
      </c>
      <c r="B108" s="16"/>
      <c r="C108" s="19" t="s">
        <v>174</v>
      </c>
      <c r="D108" s="184"/>
      <c r="E108" s="116">
        <v>43101</v>
      </c>
      <c r="F108" s="116">
        <v>44196</v>
      </c>
      <c r="G108" s="16"/>
      <c r="H108" s="265">
        <f t="shared" si="20"/>
        <v>17025.7</v>
      </c>
      <c r="I108" s="52">
        <f>'Прил.3 Все средства'!D456</f>
        <v>6380.7</v>
      </c>
      <c r="J108" s="52">
        <v>5322.5</v>
      </c>
      <c r="K108" s="52">
        <v>5322.5</v>
      </c>
      <c r="L108" s="17" t="s">
        <v>473</v>
      </c>
      <c r="M108" s="17" t="s">
        <v>473</v>
      </c>
      <c r="N108" s="17" t="s">
        <v>473</v>
      </c>
      <c r="O108" s="17" t="s">
        <v>473</v>
      </c>
      <c r="P108" s="240"/>
    </row>
    <row r="109" spans="1:16" ht="82.5" customHeight="1">
      <c r="A109" s="184" t="s">
        <v>703</v>
      </c>
      <c r="B109" s="17">
        <v>1</v>
      </c>
      <c r="C109" s="19" t="s">
        <v>174</v>
      </c>
      <c r="D109" s="19" t="s">
        <v>24</v>
      </c>
      <c r="E109" s="116"/>
      <c r="F109" s="116"/>
      <c r="G109" s="16"/>
      <c r="H109" s="264"/>
      <c r="I109" s="52"/>
      <c r="J109" s="52"/>
      <c r="K109" s="52"/>
      <c r="L109" s="17"/>
      <c r="M109" s="17"/>
      <c r="N109" s="17"/>
      <c r="O109" s="17"/>
      <c r="P109" s="300" t="s">
        <v>797</v>
      </c>
    </row>
    <row r="110" spans="1:16" ht="98.25" customHeight="1">
      <c r="A110" s="182" t="s">
        <v>590</v>
      </c>
      <c r="B110" s="16"/>
      <c r="C110" s="19" t="s">
        <v>174</v>
      </c>
      <c r="D110" s="184" t="s">
        <v>589</v>
      </c>
      <c r="E110" s="195">
        <v>43101</v>
      </c>
      <c r="F110" s="195">
        <v>44193</v>
      </c>
      <c r="G110" s="16"/>
      <c r="H110" s="265">
        <f t="shared" si="20"/>
        <v>20746.599999999999</v>
      </c>
      <c r="I110" s="266">
        <f>'Прил.3 Все средства'!D462</f>
        <v>7197.2</v>
      </c>
      <c r="J110" s="266">
        <v>6487.3</v>
      </c>
      <c r="K110" s="266">
        <v>7062.1</v>
      </c>
      <c r="L110" s="17" t="s">
        <v>473</v>
      </c>
      <c r="M110" s="17" t="s">
        <v>473</v>
      </c>
      <c r="N110" s="17" t="s">
        <v>473</v>
      </c>
      <c r="O110" s="17" t="s">
        <v>473</v>
      </c>
      <c r="P110" s="240"/>
    </row>
    <row r="111" spans="1:16" ht="191.25">
      <c r="A111" s="184" t="s">
        <v>704</v>
      </c>
      <c r="B111" s="17">
        <v>0</v>
      </c>
      <c r="C111" s="19" t="s">
        <v>174</v>
      </c>
      <c r="D111" s="19" t="s">
        <v>24</v>
      </c>
      <c r="E111" s="116"/>
      <c r="F111" s="116"/>
      <c r="G111" s="16"/>
      <c r="H111" s="265"/>
      <c r="I111" s="52"/>
      <c r="J111" s="52"/>
      <c r="K111" s="52"/>
      <c r="L111" s="17"/>
      <c r="M111" s="17"/>
      <c r="N111" s="17"/>
      <c r="O111" s="17"/>
      <c r="P111" s="300" t="s">
        <v>798</v>
      </c>
    </row>
    <row r="112" spans="1:16" ht="71.25" customHeight="1">
      <c r="A112" s="182" t="s">
        <v>591</v>
      </c>
      <c r="B112" s="16"/>
      <c r="C112" s="19" t="s">
        <v>174</v>
      </c>
      <c r="D112" s="184" t="s">
        <v>589</v>
      </c>
      <c r="E112" s="195"/>
      <c r="F112" s="195"/>
      <c r="G112" s="16"/>
      <c r="H112" s="265">
        <f t="shared" si="20"/>
        <v>0</v>
      </c>
      <c r="I112" s="266">
        <f>'Прил.3 Все средства'!D468</f>
        <v>0</v>
      </c>
      <c r="J112" s="266">
        <v>0</v>
      </c>
      <c r="K112" s="266">
        <v>0</v>
      </c>
      <c r="L112" s="17"/>
      <c r="M112" s="17"/>
      <c r="N112" s="17"/>
      <c r="O112" s="17"/>
      <c r="P112" s="240"/>
    </row>
    <row r="113" spans="1:16" ht="74.25" customHeight="1">
      <c r="A113" s="184" t="s">
        <v>705</v>
      </c>
      <c r="B113" s="17">
        <v>0</v>
      </c>
      <c r="C113" s="19" t="s">
        <v>174</v>
      </c>
      <c r="D113" s="19" t="s">
        <v>24</v>
      </c>
      <c r="E113" s="116"/>
      <c r="F113" s="116"/>
      <c r="G113" s="16"/>
      <c r="H113" s="265"/>
      <c r="I113" s="52"/>
      <c r="J113" s="52"/>
      <c r="K113" s="52"/>
      <c r="L113" s="19"/>
      <c r="M113" s="19"/>
      <c r="N113" s="19"/>
      <c r="O113" s="19"/>
      <c r="P113" s="16"/>
    </row>
    <row r="114" spans="1:16" ht="82.5" customHeight="1">
      <c r="A114" s="182" t="s">
        <v>592</v>
      </c>
      <c r="B114" s="16"/>
      <c r="C114" s="19" t="s">
        <v>174</v>
      </c>
      <c r="D114" s="184" t="s">
        <v>589</v>
      </c>
      <c r="E114" s="195"/>
      <c r="F114" s="195"/>
      <c r="G114" s="16"/>
      <c r="H114" s="265">
        <f>I114+J114+K114</f>
        <v>3824341.0000000005</v>
      </c>
      <c r="I114" s="266">
        <f>SUM(I115:I119)</f>
        <v>1260091.8</v>
      </c>
      <c r="J114" s="266">
        <f t="shared" ref="J114:K114" si="24">SUM(J115:J119)</f>
        <v>1276470.6000000001</v>
      </c>
      <c r="K114" s="266">
        <f t="shared" si="24"/>
        <v>1287778.6000000001</v>
      </c>
      <c r="L114" s="17"/>
      <c r="M114" s="17"/>
      <c r="N114" s="17"/>
      <c r="O114" s="17"/>
      <c r="P114" s="240"/>
    </row>
    <row r="115" spans="1:16" ht="54.75" customHeight="1">
      <c r="A115" s="184" t="s">
        <v>593</v>
      </c>
      <c r="B115" s="16"/>
      <c r="C115" s="19" t="s">
        <v>174</v>
      </c>
      <c r="D115" s="184"/>
      <c r="E115" s="116">
        <v>43101</v>
      </c>
      <c r="F115" s="116">
        <v>44196</v>
      </c>
      <c r="G115" s="16"/>
      <c r="H115" s="265">
        <f>SUM(I115:K115)</f>
        <v>3294044.3000000003</v>
      </c>
      <c r="I115" s="264">
        <f>'Прил.3 Все средства'!D481</f>
        <v>1080383.7</v>
      </c>
      <c r="J115" s="264">
        <v>1105684</v>
      </c>
      <c r="K115" s="264">
        <v>1107976.6000000001</v>
      </c>
      <c r="L115" s="17" t="s">
        <v>473</v>
      </c>
      <c r="M115" s="17" t="s">
        <v>473</v>
      </c>
      <c r="N115" s="17" t="s">
        <v>473</v>
      </c>
      <c r="O115" s="17" t="s">
        <v>473</v>
      </c>
      <c r="P115" s="16"/>
    </row>
    <row r="116" spans="1:16" ht="66" customHeight="1">
      <c r="A116" s="184" t="s">
        <v>594</v>
      </c>
      <c r="B116" s="16"/>
      <c r="C116" s="19" t="s">
        <v>174</v>
      </c>
      <c r="D116" s="184"/>
      <c r="E116" s="116">
        <v>43101</v>
      </c>
      <c r="F116" s="116">
        <v>44196</v>
      </c>
      <c r="G116" s="16"/>
      <c r="H116" s="265">
        <f t="shared" ref="H116:H119" si="25">SUM(I116:K116)</f>
        <v>93016</v>
      </c>
      <c r="I116" s="264">
        <f>'Прил.3 Все средства'!D487</f>
        <v>28806</v>
      </c>
      <c r="J116" s="264">
        <v>32105</v>
      </c>
      <c r="K116" s="264">
        <v>32105</v>
      </c>
      <c r="L116" s="17" t="s">
        <v>473</v>
      </c>
      <c r="M116" s="17" t="s">
        <v>473</v>
      </c>
      <c r="N116" s="17" t="s">
        <v>473</v>
      </c>
      <c r="O116" s="17" t="s">
        <v>473</v>
      </c>
      <c r="P116" s="240"/>
    </row>
    <row r="117" spans="1:16" ht="42" customHeight="1">
      <c r="A117" s="184" t="s">
        <v>595</v>
      </c>
      <c r="B117" s="16"/>
      <c r="C117" s="19" t="s">
        <v>174</v>
      </c>
      <c r="D117" s="184"/>
      <c r="E117" s="116">
        <v>43101</v>
      </c>
      <c r="F117" s="116">
        <v>44196</v>
      </c>
      <c r="G117" s="16"/>
      <c r="H117" s="265">
        <f>SUM(I117:K117)</f>
        <v>411651.80000000005</v>
      </c>
      <c r="I117" s="264">
        <f>'Прил.3 Все средства'!D493</f>
        <v>142618.20000000001</v>
      </c>
      <c r="J117" s="264">
        <v>130009.1</v>
      </c>
      <c r="K117" s="264">
        <v>139024.5</v>
      </c>
      <c r="L117" s="17" t="s">
        <v>473</v>
      </c>
      <c r="M117" s="17" t="s">
        <v>473</v>
      </c>
      <c r="N117" s="17" t="s">
        <v>473</v>
      </c>
      <c r="O117" s="17" t="s">
        <v>473</v>
      </c>
      <c r="P117" s="16"/>
    </row>
    <row r="118" spans="1:16" ht="53.25" customHeight="1">
      <c r="A118" s="184" t="s">
        <v>612</v>
      </c>
      <c r="B118" s="16"/>
      <c r="C118" s="19" t="s">
        <v>174</v>
      </c>
      <c r="D118" s="184"/>
      <c r="E118" s="116">
        <v>43101</v>
      </c>
      <c r="F118" s="116">
        <v>44196</v>
      </c>
      <c r="G118" s="16"/>
      <c r="H118" s="265">
        <f>SUM(I118:K118)</f>
        <v>16254.4</v>
      </c>
      <c r="I118" s="264">
        <f>'Прил.3 Все средства'!D499</f>
        <v>5326.6</v>
      </c>
      <c r="J118" s="264">
        <v>5463.9</v>
      </c>
      <c r="K118" s="264">
        <v>5463.9</v>
      </c>
      <c r="L118" s="17" t="s">
        <v>473</v>
      </c>
      <c r="M118" s="17" t="s">
        <v>473</v>
      </c>
      <c r="N118" s="17" t="s">
        <v>473</v>
      </c>
      <c r="O118" s="17" t="s">
        <v>473</v>
      </c>
      <c r="P118" s="16"/>
    </row>
    <row r="119" spans="1:16" ht="45" customHeight="1">
      <c r="A119" s="184" t="s">
        <v>613</v>
      </c>
      <c r="B119" s="16"/>
      <c r="C119" s="19" t="s">
        <v>174</v>
      </c>
      <c r="D119" s="184"/>
      <c r="E119" s="116">
        <v>43101</v>
      </c>
      <c r="F119" s="116">
        <v>44196</v>
      </c>
      <c r="G119" s="16"/>
      <c r="H119" s="265">
        <f t="shared" si="25"/>
        <v>9374.5</v>
      </c>
      <c r="I119" s="264">
        <f>'Прил.3 Все средства'!D505</f>
        <v>2957.3</v>
      </c>
      <c r="J119" s="264">
        <v>3208.6</v>
      </c>
      <c r="K119" s="264">
        <v>3208.6</v>
      </c>
      <c r="L119" s="17" t="s">
        <v>473</v>
      </c>
      <c r="M119" s="17" t="s">
        <v>473</v>
      </c>
      <c r="N119" s="17" t="s">
        <v>473</v>
      </c>
      <c r="O119" s="17" t="s">
        <v>473</v>
      </c>
      <c r="P119" s="16"/>
    </row>
    <row r="120" spans="1:16" ht="67.5" customHeight="1">
      <c r="A120" s="184" t="s">
        <v>712</v>
      </c>
      <c r="B120" s="17">
        <v>0</v>
      </c>
      <c r="C120" s="19" t="s">
        <v>174</v>
      </c>
      <c r="D120" s="19" t="s">
        <v>24</v>
      </c>
      <c r="E120" s="116"/>
      <c r="F120" s="116"/>
      <c r="G120" s="16"/>
      <c r="H120" s="265"/>
      <c r="I120" s="52"/>
      <c r="J120" s="52"/>
      <c r="K120" s="52"/>
      <c r="L120" s="19"/>
      <c r="M120" s="19"/>
      <c r="N120" s="19"/>
      <c r="O120" s="19"/>
      <c r="P120" s="300" t="s">
        <v>799</v>
      </c>
    </row>
    <row r="121" spans="1:16" ht="96.75" customHeight="1">
      <c r="A121" s="182" t="s">
        <v>596</v>
      </c>
      <c r="B121" s="16"/>
      <c r="C121" s="19" t="s">
        <v>174</v>
      </c>
      <c r="D121" s="184" t="s">
        <v>597</v>
      </c>
      <c r="E121" s="195"/>
      <c r="F121" s="195"/>
      <c r="G121" s="16"/>
      <c r="H121" s="265">
        <f>SUM(I121:K121)</f>
        <v>0</v>
      </c>
      <c r="I121" s="276">
        <v>0</v>
      </c>
      <c r="J121" s="276">
        <v>0</v>
      </c>
      <c r="K121" s="276">
        <v>0</v>
      </c>
      <c r="L121" s="17"/>
      <c r="M121" s="17"/>
      <c r="N121" s="17"/>
      <c r="O121" s="17"/>
      <c r="P121" s="16"/>
    </row>
    <row r="122" spans="1:16" ht="58.5" customHeight="1">
      <c r="A122" s="184" t="s">
        <v>714</v>
      </c>
      <c r="B122" s="17">
        <v>0</v>
      </c>
      <c r="C122" s="19" t="s">
        <v>174</v>
      </c>
      <c r="D122" s="19" t="s">
        <v>24</v>
      </c>
      <c r="E122" s="116"/>
      <c r="F122" s="116"/>
      <c r="G122" s="16"/>
      <c r="H122" s="265"/>
      <c r="I122" s="52"/>
      <c r="J122" s="52"/>
      <c r="K122" s="52"/>
      <c r="L122" s="19"/>
      <c r="M122" s="19"/>
      <c r="N122" s="19"/>
      <c r="O122" s="19"/>
      <c r="P122" s="300" t="s">
        <v>800</v>
      </c>
    </row>
    <row r="123" spans="1:16" ht="77.25" customHeight="1">
      <c r="A123" s="182" t="s">
        <v>598</v>
      </c>
      <c r="B123" s="16"/>
      <c r="C123" s="19" t="s">
        <v>174</v>
      </c>
      <c r="D123" s="184" t="s">
        <v>589</v>
      </c>
      <c r="E123" s="195"/>
      <c r="F123" s="195"/>
      <c r="G123" s="16"/>
      <c r="H123" s="265">
        <f>I123+J123+K123</f>
        <v>205705.59999999998</v>
      </c>
      <c r="I123" s="266">
        <f>SUM(I124:I126)</f>
        <v>87089</v>
      </c>
      <c r="J123" s="266">
        <f>SUM(J124:J126)</f>
        <v>59308.3</v>
      </c>
      <c r="K123" s="266">
        <f t="shared" ref="K123" si="26">SUM(K124:K126)</f>
        <v>59308.3</v>
      </c>
      <c r="L123" s="17"/>
      <c r="M123" s="17"/>
      <c r="N123" s="17"/>
      <c r="O123" s="17"/>
      <c r="P123" s="16"/>
    </row>
    <row r="124" spans="1:16" ht="55.5" customHeight="1">
      <c r="A124" s="184" t="s">
        <v>697</v>
      </c>
      <c r="B124" s="16"/>
      <c r="C124" s="19"/>
      <c r="D124" s="184"/>
      <c r="E124" s="116"/>
      <c r="F124" s="116"/>
      <c r="G124" s="16"/>
      <c r="H124" s="265">
        <f>SUM(I124:K124)</f>
        <v>26960.399999999998</v>
      </c>
      <c r="I124" s="52">
        <f>'Прил.3 Все средства'!D518</f>
        <v>26960.399999999998</v>
      </c>
      <c r="J124" s="52">
        <v>0</v>
      </c>
      <c r="K124" s="52">
        <v>0</v>
      </c>
      <c r="L124" s="17" t="s">
        <v>473</v>
      </c>
      <c r="M124" s="17" t="s">
        <v>473</v>
      </c>
      <c r="N124" s="17" t="s">
        <v>473</v>
      </c>
      <c r="O124" s="17" t="s">
        <v>473</v>
      </c>
      <c r="P124" s="16"/>
    </row>
    <row r="125" spans="1:16" ht="39.75" customHeight="1">
      <c r="A125" s="184" t="s">
        <v>698</v>
      </c>
      <c r="B125" s="16"/>
      <c r="C125" s="19"/>
      <c r="D125" s="184"/>
      <c r="E125" s="116"/>
      <c r="F125" s="116"/>
      <c r="G125" s="16"/>
      <c r="H125" s="265">
        <f t="shared" ref="H125:H126" si="27">SUM(I125:K125)</f>
        <v>143397.6</v>
      </c>
      <c r="I125" s="52">
        <f>'Прил.3 Все средства'!D524</f>
        <v>57115</v>
      </c>
      <c r="J125" s="52">
        <v>43141.3</v>
      </c>
      <c r="K125" s="52">
        <v>43141.3</v>
      </c>
      <c r="L125" s="17" t="s">
        <v>473</v>
      </c>
      <c r="M125" s="17" t="s">
        <v>473</v>
      </c>
      <c r="N125" s="17" t="s">
        <v>473</v>
      </c>
      <c r="O125" s="17" t="s">
        <v>473</v>
      </c>
      <c r="P125" s="16"/>
    </row>
    <row r="126" spans="1:16" ht="44.25" customHeight="1">
      <c r="A126" s="184" t="s">
        <v>699</v>
      </c>
      <c r="B126" s="16"/>
      <c r="C126" s="19"/>
      <c r="D126" s="184"/>
      <c r="E126" s="116"/>
      <c r="F126" s="116"/>
      <c r="G126" s="16"/>
      <c r="H126" s="265">
        <f t="shared" si="27"/>
        <v>35347.599999999999</v>
      </c>
      <c r="I126" s="52">
        <f>'Прил.3 Все средства'!D530</f>
        <v>3013.6</v>
      </c>
      <c r="J126" s="52">
        <v>16167</v>
      </c>
      <c r="K126" s="52">
        <v>16167</v>
      </c>
      <c r="L126" s="17" t="s">
        <v>473</v>
      </c>
      <c r="M126" s="17" t="s">
        <v>473</v>
      </c>
      <c r="N126" s="17" t="s">
        <v>473</v>
      </c>
      <c r="O126" s="17" t="s">
        <v>473</v>
      </c>
      <c r="P126" s="16"/>
    </row>
    <row r="127" spans="1:16" ht="71.25" customHeight="1">
      <c r="A127" s="184" t="s">
        <v>706</v>
      </c>
      <c r="B127" s="17">
        <v>0</v>
      </c>
      <c r="C127" s="19" t="s">
        <v>174</v>
      </c>
      <c r="D127" s="19" t="s">
        <v>24</v>
      </c>
      <c r="E127" s="116"/>
      <c r="F127" s="116"/>
      <c r="G127" s="16"/>
      <c r="H127" s="265"/>
      <c r="I127" s="52"/>
      <c r="J127" s="52"/>
      <c r="K127" s="52"/>
      <c r="L127" s="19"/>
      <c r="M127" s="19"/>
      <c r="N127" s="19"/>
      <c r="O127" s="19"/>
      <c r="P127" s="240" t="s">
        <v>637</v>
      </c>
    </row>
    <row r="128" spans="1:16" ht="84.75" customHeight="1">
      <c r="A128" s="182" t="s">
        <v>599</v>
      </c>
      <c r="B128" s="16"/>
      <c r="C128" s="19" t="s">
        <v>174</v>
      </c>
      <c r="D128" s="184" t="s">
        <v>589</v>
      </c>
      <c r="E128" s="195">
        <v>43101</v>
      </c>
      <c r="F128" s="195">
        <v>44193</v>
      </c>
      <c r="G128" s="16"/>
      <c r="H128" s="265">
        <f t="shared" si="20"/>
        <v>88222.9</v>
      </c>
      <c r="I128" s="266">
        <f>'Прил.3 Все средства'!D537</f>
        <v>29616.3</v>
      </c>
      <c r="J128" s="266">
        <v>29303.3</v>
      </c>
      <c r="K128" s="266">
        <v>29303.3</v>
      </c>
      <c r="L128" s="17" t="s">
        <v>473</v>
      </c>
      <c r="M128" s="17" t="s">
        <v>473</v>
      </c>
      <c r="N128" s="17" t="s">
        <v>473</v>
      </c>
      <c r="O128" s="17" t="s">
        <v>473</v>
      </c>
      <c r="P128" s="16"/>
    </row>
    <row r="129" spans="1:16" ht="93" customHeight="1">
      <c r="A129" s="184" t="s">
        <v>707</v>
      </c>
      <c r="B129" s="17">
        <v>1</v>
      </c>
      <c r="C129" s="19" t="s">
        <v>174</v>
      </c>
      <c r="D129" s="19" t="s">
        <v>24</v>
      </c>
      <c r="E129" s="116"/>
      <c r="F129" s="116"/>
      <c r="G129" s="16"/>
      <c r="H129" s="265"/>
      <c r="I129" s="52"/>
      <c r="J129" s="52"/>
      <c r="K129" s="52"/>
      <c r="L129" s="19"/>
      <c r="M129" s="19"/>
      <c r="N129" s="19"/>
      <c r="O129" s="19"/>
      <c r="P129" s="240" t="s">
        <v>600</v>
      </c>
    </row>
    <row r="130" spans="1:16" ht="85.5" customHeight="1">
      <c r="A130" s="182" t="s">
        <v>601</v>
      </c>
      <c r="B130" s="16"/>
      <c r="C130" s="19" t="s">
        <v>174</v>
      </c>
      <c r="D130" s="184" t="s">
        <v>589</v>
      </c>
      <c r="E130" s="195">
        <v>43101</v>
      </c>
      <c r="F130" s="195">
        <v>44193</v>
      </c>
      <c r="G130" s="16"/>
      <c r="H130" s="265">
        <f t="shared" ref="H130" si="28">I130+J130+K130</f>
        <v>148478.1</v>
      </c>
      <c r="I130" s="266">
        <f>'Прил.3 Все средства'!D543</f>
        <v>48764.9</v>
      </c>
      <c r="J130" s="266">
        <v>49856.6</v>
      </c>
      <c r="K130" s="266">
        <v>49856.6</v>
      </c>
      <c r="L130" s="17" t="s">
        <v>473</v>
      </c>
      <c r="M130" s="17" t="s">
        <v>473</v>
      </c>
      <c r="N130" s="17" t="s">
        <v>473</v>
      </c>
      <c r="O130" s="17" t="s">
        <v>473</v>
      </c>
      <c r="P130" s="16"/>
    </row>
    <row r="131" spans="1:16" ht="51" customHeight="1">
      <c r="A131" s="184" t="s">
        <v>708</v>
      </c>
      <c r="B131" s="17">
        <v>1</v>
      </c>
      <c r="C131" s="19" t="s">
        <v>174</v>
      </c>
      <c r="D131" s="19" t="s">
        <v>24</v>
      </c>
      <c r="E131" s="116"/>
      <c r="F131" s="116"/>
      <c r="G131" s="16"/>
      <c r="H131" s="265"/>
      <c r="I131" s="52"/>
      <c r="J131" s="52"/>
      <c r="K131" s="52"/>
      <c r="L131" s="19"/>
      <c r="M131" s="19"/>
      <c r="N131" s="19"/>
      <c r="O131" s="19"/>
      <c r="P131" s="240" t="s">
        <v>608</v>
      </c>
    </row>
    <row r="132" spans="1:16" ht="79.5" customHeight="1">
      <c r="A132" s="182" t="s">
        <v>602</v>
      </c>
      <c r="B132" s="16"/>
      <c r="C132" s="19" t="s">
        <v>174</v>
      </c>
      <c r="D132" s="184" t="s">
        <v>589</v>
      </c>
      <c r="E132" s="195">
        <v>43101</v>
      </c>
      <c r="F132" s="195">
        <v>44193</v>
      </c>
      <c r="G132" s="16"/>
      <c r="H132" s="265">
        <f t="shared" ref="H132" si="29">I132+J132+K132</f>
        <v>52586.400000000001</v>
      </c>
      <c r="I132" s="266">
        <f>'Прил.3 Все средства'!D549</f>
        <v>16742.400000000001</v>
      </c>
      <c r="J132" s="266">
        <v>17922</v>
      </c>
      <c r="K132" s="266">
        <v>17922</v>
      </c>
      <c r="L132" s="17" t="s">
        <v>473</v>
      </c>
      <c r="M132" s="17" t="s">
        <v>473</v>
      </c>
      <c r="N132" s="17" t="s">
        <v>473</v>
      </c>
      <c r="O132" s="17" t="s">
        <v>473</v>
      </c>
      <c r="P132" s="16"/>
    </row>
    <row r="133" spans="1:16" ht="55.5" customHeight="1">
      <c r="A133" s="184" t="s">
        <v>709</v>
      </c>
      <c r="B133" s="17">
        <v>1</v>
      </c>
      <c r="C133" s="19" t="s">
        <v>174</v>
      </c>
      <c r="D133" s="19" t="s">
        <v>24</v>
      </c>
      <c r="E133" s="116"/>
      <c r="F133" s="116"/>
      <c r="G133" s="16"/>
      <c r="H133" s="265"/>
      <c r="I133" s="277"/>
      <c r="J133" s="277"/>
      <c r="K133" s="277"/>
      <c r="L133" s="19"/>
      <c r="M133" s="19"/>
      <c r="N133" s="19"/>
      <c r="O133" s="19"/>
      <c r="P133" s="240" t="s">
        <v>603</v>
      </c>
    </row>
    <row r="134" spans="1:16" ht="42" customHeight="1">
      <c r="A134" s="53" t="s">
        <v>14</v>
      </c>
      <c r="B134" s="53"/>
      <c r="C134" s="53"/>
      <c r="D134" s="53"/>
      <c r="E134" s="53"/>
      <c r="F134" s="53"/>
      <c r="G134" s="53"/>
      <c r="H134" s="266">
        <f>SUM(H105+H62+H81+H7)</f>
        <v>4957766.3</v>
      </c>
      <c r="I134" s="266">
        <f>SUM(I105+I62+I81+I7)</f>
        <v>1678913.7</v>
      </c>
      <c r="J134" s="266">
        <f>SUM(J105+J62+J81+J7)</f>
        <v>1638906.6</v>
      </c>
      <c r="K134" s="266">
        <f>SUM(K105+K62+K81+K7)</f>
        <v>1639946.0000000002</v>
      </c>
      <c r="L134" s="16"/>
      <c r="M134" s="16"/>
      <c r="N134" s="16"/>
      <c r="O134" s="16"/>
      <c r="P134" s="16"/>
    </row>
    <row r="135" spans="1:16">
      <c r="P135" s="18"/>
    </row>
    <row r="136" spans="1:16" ht="30" customHeight="1">
      <c r="H136" s="192"/>
      <c r="I136" s="192"/>
      <c r="J136" s="192"/>
      <c r="K136" s="192"/>
      <c r="L136" s="193"/>
      <c r="P136" s="18"/>
    </row>
    <row r="137" spans="1:16">
      <c r="H137" s="194"/>
      <c r="I137" s="194"/>
      <c r="J137" s="194"/>
      <c r="K137" s="194"/>
      <c r="L137" s="193"/>
      <c r="P137" s="18"/>
    </row>
    <row r="138" spans="1:16">
      <c r="I138" s="177"/>
      <c r="J138" s="177"/>
      <c r="K138" s="177"/>
      <c r="P138" s="18"/>
    </row>
    <row r="139" spans="1:16">
      <c r="P139" s="18"/>
    </row>
    <row r="140" spans="1:16">
      <c r="P140" s="18"/>
    </row>
    <row r="141" spans="1:16" ht="15.75">
      <c r="A141" s="197" t="s">
        <v>616</v>
      </c>
      <c r="B141" s="198"/>
      <c r="C141" s="70"/>
      <c r="D141" s="103"/>
      <c r="E141" s="103"/>
      <c r="I141" s="176" t="s">
        <v>617</v>
      </c>
      <c r="P141" s="18"/>
    </row>
    <row r="142" spans="1:16">
      <c r="P142" s="18"/>
    </row>
    <row r="143" spans="1:16">
      <c r="P143" s="18"/>
    </row>
    <row r="144" spans="1:16">
      <c r="P144" s="18"/>
    </row>
    <row r="145" spans="1:16">
      <c r="H145" s="194">
        <f>SUM(I145:K145)</f>
        <v>4957766.3000000007</v>
      </c>
      <c r="I145" s="194">
        <f>'Прил.3 Все средства'!D8</f>
        <v>1678913.7000000002</v>
      </c>
      <c r="J145" s="194">
        <v>1638906.6</v>
      </c>
      <c r="K145" s="194">
        <v>1639946</v>
      </c>
      <c r="P145" s="18"/>
    </row>
    <row r="146" spans="1:16">
      <c r="H146" s="194">
        <f>H145-H134</f>
        <v>0</v>
      </c>
      <c r="I146" s="194">
        <f>I145-I134</f>
        <v>0</v>
      </c>
      <c r="J146" s="194">
        <f t="shared" ref="J146:K146" si="30">J145-J134</f>
        <v>0</v>
      </c>
      <c r="K146" s="194">
        <f t="shared" si="30"/>
        <v>0</v>
      </c>
      <c r="P146" s="18"/>
    </row>
    <row r="147" spans="1:16">
      <c r="H147" s="193"/>
      <c r="I147" s="193"/>
      <c r="J147" s="193"/>
      <c r="K147" s="193"/>
      <c r="P147" s="18"/>
    </row>
    <row r="148" spans="1:16">
      <c r="P148" s="18"/>
    </row>
    <row r="149" spans="1:16">
      <c r="P149" s="18"/>
    </row>
    <row r="150" spans="1:16">
      <c r="P150" s="18"/>
    </row>
    <row r="151" spans="1:16">
      <c r="P151" s="18"/>
    </row>
    <row r="152" spans="1:16">
      <c r="P152" s="18"/>
    </row>
    <row r="153" spans="1:16">
      <c r="P153" s="18"/>
    </row>
    <row r="154" spans="1:16">
      <c r="P154" s="18"/>
    </row>
    <row r="155" spans="1:16" ht="34.5" customHeight="1">
      <c r="A155" s="101"/>
      <c r="B155" s="99"/>
      <c r="C155" s="14"/>
      <c r="D155" s="14"/>
      <c r="E155" s="97"/>
      <c r="F155" s="14"/>
      <c r="G155" s="100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>
      <c r="P156" s="18"/>
    </row>
    <row r="157" spans="1:16">
      <c r="P157" s="18"/>
    </row>
    <row r="158" spans="1:16">
      <c r="P158" s="18"/>
    </row>
    <row r="159" spans="1:16">
      <c r="A159" s="163" t="s">
        <v>673</v>
      </c>
      <c r="P159" s="18"/>
    </row>
    <row r="160" spans="1:16">
      <c r="A160" s="172" t="s">
        <v>674</v>
      </c>
      <c r="P160" s="18"/>
    </row>
    <row r="161" spans="16:16">
      <c r="P161" s="18"/>
    </row>
  </sheetData>
  <autoFilter ref="A6:R134"/>
  <mergeCells count="17">
    <mergeCell ref="A2:O2"/>
    <mergeCell ref="A4:A6"/>
    <mergeCell ref="B4:B6"/>
    <mergeCell ref="C4:C6"/>
    <mergeCell ref="D4:D6"/>
    <mergeCell ref="E4:E6"/>
    <mergeCell ref="F4:F6"/>
    <mergeCell ref="G4:G6"/>
    <mergeCell ref="H4:K4"/>
    <mergeCell ref="L4:O4"/>
    <mergeCell ref="D47:D48"/>
    <mergeCell ref="P4:P6"/>
    <mergeCell ref="H5:H6"/>
    <mergeCell ref="I5:I6"/>
    <mergeCell ref="J5:J6"/>
    <mergeCell ref="K5:K6"/>
    <mergeCell ref="L5:O5"/>
  </mergeCells>
  <pageMargins left="0.31496062992125984" right="0.31496062992125984" top="0.74803149606299213" bottom="0.35433070866141736" header="0" footer="0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opLeftCell="A10" zoomScaleSheetLayoutView="100" workbookViewId="0">
      <selection activeCell="F22" sqref="F22"/>
    </sheetView>
  </sheetViews>
  <sheetFormatPr defaultRowHeight="15"/>
  <cols>
    <col min="1" max="1" width="29.140625" customWidth="1"/>
    <col min="2" max="2" width="17.5703125" style="72" customWidth="1"/>
    <col min="3" max="3" width="13.5703125" style="74" customWidth="1"/>
    <col min="4" max="4" width="14.7109375" style="102" customWidth="1"/>
    <col min="5" max="5" width="14.140625" style="102" customWidth="1"/>
    <col min="6" max="6" width="14.7109375" style="102" customWidth="1"/>
    <col min="7" max="7" width="9.140625" style="72"/>
  </cols>
  <sheetData>
    <row r="1" spans="1:8">
      <c r="F1" s="103" t="s">
        <v>318</v>
      </c>
    </row>
    <row r="2" spans="1:8" ht="41.25" customHeight="1">
      <c r="A2" s="451" t="s">
        <v>18</v>
      </c>
      <c r="B2" s="451"/>
      <c r="C2" s="451"/>
      <c r="D2" s="451"/>
      <c r="E2" s="451"/>
      <c r="F2" s="451"/>
    </row>
    <row r="3" spans="1:8">
      <c r="A3" s="1"/>
      <c r="B3" s="73"/>
      <c r="C3" s="70"/>
      <c r="D3" s="103"/>
      <c r="E3" s="103"/>
      <c r="F3" s="103"/>
    </row>
    <row r="4" spans="1:8" s="72" customFormat="1" ht="45" customHeight="1">
      <c r="A4" s="457" t="s">
        <v>21</v>
      </c>
      <c r="B4" s="455" t="s">
        <v>20</v>
      </c>
      <c r="C4" s="456"/>
      <c r="D4" s="452" t="s">
        <v>22</v>
      </c>
      <c r="E4" s="453"/>
      <c r="F4" s="454"/>
    </row>
    <row r="5" spans="1:8" s="72" customFormat="1" ht="63.75">
      <c r="A5" s="458"/>
      <c r="B5" s="188" t="s">
        <v>11</v>
      </c>
      <c r="C5" s="189" t="s">
        <v>12</v>
      </c>
      <c r="D5" s="178" t="s">
        <v>645</v>
      </c>
      <c r="E5" s="264" t="s">
        <v>23</v>
      </c>
      <c r="F5" s="104" t="s">
        <v>19</v>
      </c>
    </row>
    <row r="6" spans="1:8" s="72" customFormat="1">
      <c r="A6" s="78">
        <v>1</v>
      </c>
      <c r="B6" s="78">
        <v>2</v>
      </c>
      <c r="C6" s="105">
        <v>3</v>
      </c>
      <c r="D6" s="106">
        <v>4</v>
      </c>
      <c r="E6" s="106">
        <v>5</v>
      </c>
      <c r="F6" s="106">
        <v>6</v>
      </c>
    </row>
    <row r="7" spans="1:8" s="72" customFormat="1" ht="19.5" customHeight="1">
      <c r="A7" s="107" t="s">
        <v>377</v>
      </c>
      <c r="B7" s="80"/>
      <c r="C7" s="108"/>
      <c r="D7" s="109"/>
      <c r="E7" s="109"/>
      <c r="F7" s="279"/>
    </row>
    <row r="8" spans="1:8" ht="42" customHeight="1">
      <c r="A8" s="7" t="s">
        <v>417</v>
      </c>
      <c r="B8" s="111" t="s">
        <v>24</v>
      </c>
      <c r="C8" s="111" t="s">
        <v>24</v>
      </c>
      <c r="D8" s="104">
        <f>'Прил.2 МБ'!H104</f>
        <v>5981.3</v>
      </c>
      <c r="E8" s="104">
        <f>'Прил.2 МБ'!I104</f>
        <v>6759.4</v>
      </c>
      <c r="F8" s="104">
        <f>'Прил.2 МБ'!J104</f>
        <v>6759.4</v>
      </c>
    </row>
    <row r="9" spans="1:8" ht="30.75" customHeight="1">
      <c r="A9" s="6" t="s">
        <v>25</v>
      </c>
      <c r="B9" s="79" t="str">
        <f>B10</f>
        <v>Х</v>
      </c>
      <c r="C9" s="110" t="str">
        <f>C10</f>
        <v>Х</v>
      </c>
      <c r="D9" s="111" t="s">
        <v>24</v>
      </c>
      <c r="E9" s="111" t="s">
        <v>24</v>
      </c>
      <c r="F9" s="111" t="s">
        <v>24</v>
      </c>
    </row>
    <row r="10" spans="1:8" ht="45" customHeight="1">
      <c r="A10" s="191" t="s">
        <v>716</v>
      </c>
      <c r="B10" s="110" t="s">
        <v>24</v>
      </c>
      <c r="C10" s="110" t="s">
        <v>24</v>
      </c>
      <c r="D10" s="190" t="s">
        <v>24</v>
      </c>
      <c r="E10" s="111" t="s">
        <v>24</v>
      </c>
      <c r="F10" s="111" t="s">
        <v>24</v>
      </c>
    </row>
    <row r="11" spans="1:8">
      <c r="A11" s="191" t="s">
        <v>717</v>
      </c>
      <c r="B11" s="110">
        <v>50</v>
      </c>
      <c r="C11" s="110">
        <v>51</v>
      </c>
      <c r="D11" s="190" t="s">
        <v>24</v>
      </c>
      <c r="E11" s="111" t="s">
        <v>24</v>
      </c>
      <c r="F11" s="111" t="s">
        <v>24</v>
      </c>
    </row>
    <row r="12" spans="1:8">
      <c r="A12" s="191" t="s">
        <v>715</v>
      </c>
      <c r="B12" s="110">
        <v>12</v>
      </c>
      <c r="C12" s="110">
        <v>12</v>
      </c>
      <c r="D12" s="190" t="s">
        <v>24</v>
      </c>
      <c r="E12" s="111" t="s">
        <v>24</v>
      </c>
      <c r="F12" s="111" t="s">
        <v>24</v>
      </c>
    </row>
    <row r="13" spans="1:8" ht="33" customHeight="1">
      <c r="A13" s="459" t="s">
        <v>151</v>
      </c>
      <c r="B13" s="460"/>
      <c r="C13" s="460"/>
      <c r="D13" s="460"/>
      <c r="E13" s="460"/>
      <c r="F13" s="461"/>
    </row>
    <row r="14" spans="1:8" ht="39">
      <c r="A14" s="5" t="s">
        <v>118</v>
      </c>
      <c r="B14" s="111" t="s">
        <v>24</v>
      </c>
      <c r="C14" s="111" t="s">
        <v>24</v>
      </c>
      <c r="D14" s="111">
        <v>486684.2</v>
      </c>
      <c r="E14" s="111">
        <v>559644.6</v>
      </c>
      <c r="F14" s="111">
        <v>558658</v>
      </c>
      <c r="H14" s="71"/>
    </row>
    <row r="15" spans="1:8" ht="20.25" customHeight="1">
      <c r="A15" s="6" t="s">
        <v>25</v>
      </c>
      <c r="B15" s="112">
        <f>B16</f>
        <v>3481</v>
      </c>
      <c r="C15" s="112">
        <f>C16</f>
        <v>3539</v>
      </c>
      <c r="D15" s="111" t="s">
        <v>24</v>
      </c>
      <c r="E15" s="111" t="s">
        <v>24</v>
      </c>
      <c r="F15" s="111" t="s">
        <v>24</v>
      </c>
    </row>
    <row r="16" spans="1:8" ht="37.5" customHeight="1">
      <c r="A16" s="7" t="s">
        <v>124</v>
      </c>
      <c r="B16" s="110">
        <v>3481</v>
      </c>
      <c r="C16" s="110">
        <v>3539</v>
      </c>
      <c r="D16" s="111" t="s">
        <v>24</v>
      </c>
      <c r="E16" s="111" t="s">
        <v>24</v>
      </c>
      <c r="F16" s="111" t="s">
        <v>24</v>
      </c>
    </row>
    <row r="17" spans="1:8" ht="25.5" hidden="1" customHeight="1">
      <c r="A17" s="8" t="s">
        <v>26</v>
      </c>
      <c r="B17" s="83"/>
      <c r="C17" s="112"/>
      <c r="D17" s="111"/>
      <c r="E17" s="111"/>
      <c r="F17" s="111"/>
    </row>
    <row r="18" spans="1:8" ht="25.5" hidden="1" customHeight="1">
      <c r="A18" s="8" t="s">
        <v>26</v>
      </c>
      <c r="B18" s="83"/>
      <c r="C18" s="112"/>
      <c r="D18" s="111"/>
      <c r="E18" s="111"/>
      <c r="F18" s="111"/>
    </row>
    <row r="19" spans="1:8" ht="64.5">
      <c r="A19" s="5" t="s">
        <v>119</v>
      </c>
      <c r="B19" s="111" t="s">
        <v>24</v>
      </c>
      <c r="C19" s="111" t="s">
        <v>24</v>
      </c>
      <c r="D19" s="111">
        <v>628105.1</v>
      </c>
      <c r="E19" s="111">
        <v>698115.1</v>
      </c>
      <c r="F19" s="111">
        <v>697999.7</v>
      </c>
      <c r="H19" s="71"/>
    </row>
    <row r="20" spans="1:8" ht="22.5" customHeight="1">
      <c r="A20" s="6" t="s">
        <v>25</v>
      </c>
      <c r="B20" s="112">
        <f>SUM(B21:B23)</f>
        <v>5947</v>
      </c>
      <c r="C20" s="112">
        <f>SUM(C21:C23)</f>
        <v>5961</v>
      </c>
      <c r="D20" s="111" t="s">
        <v>24</v>
      </c>
      <c r="E20" s="111" t="s">
        <v>24</v>
      </c>
      <c r="F20" s="111" t="s">
        <v>24</v>
      </c>
    </row>
    <row r="21" spans="1:8" ht="24" customHeight="1">
      <c r="A21" s="8" t="s">
        <v>121</v>
      </c>
      <c r="B21" s="112">
        <v>2591</v>
      </c>
      <c r="C21" s="112">
        <v>2588</v>
      </c>
      <c r="D21" s="111" t="s">
        <v>24</v>
      </c>
      <c r="E21" s="111" t="s">
        <v>24</v>
      </c>
      <c r="F21" s="111" t="s">
        <v>24</v>
      </c>
    </row>
    <row r="22" spans="1:8" ht="24" customHeight="1">
      <c r="A22" s="8" t="s">
        <v>122</v>
      </c>
      <c r="B22" s="112">
        <v>2836</v>
      </c>
      <c r="C22" s="112">
        <v>2847</v>
      </c>
      <c r="D22" s="111" t="s">
        <v>24</v>
      </c>
      <c r="E22" s="111" t="s">
        <v>24</v>
      </c>
      <c r="F22" s="111" t="s">
        <v>24</v>
      </c>
    </row>
    <row r="23" spans="1:8" ht="24" customHeight="1">
      <c r="A23" s="8" t="s">
        <v>123</v>
      </c>
      <c r="B23" s="112">
        <v>520</v>
      </c>
      <c r="C23" s="112">
        <v>526</v>
      </c>
      <c r="D23" s="111" t="s">
        <v>24</v>
      </c>
      <c r="E23" s="111" t="s">
        <v>24</v>
      </c>
      <c r="F23" s="111" t="s">
        <v>24</v>
      </c>
    </row>
    <row r="24" spans="1:8" s="186" customFormat="1" ht="60" customHeight="1">
      <c r="A24" s="5" t="s">
        <v>120</v>
      </c>
      <c r="B24" s="111" t="s">
        <v>24</v>
      </c>
      <c r="C24" s="111" t="s">
        <v>24</v>
      </c>
      <c r="D24" s="111">
        <v>58104</v>
      </c>
      <c r="E24" s="111">
        <v>64246.9</v>
      </c>
      <c r="F24" s="111">
        <v>64158.2</v>
      </c>
      <c r="G24" s="72"/>
      <c r="H24" s="187"/>
    </row>
    <row r="25" spans="1:8" ht="24" customHeight="1">
      <c r="A25" s="6" t="s">
        <v>25</v>
      </c>
      <c r="B25" s="110">
        <f>B26</f>
        <v>296356</v>
      </c>
      <c r="C25" s="110">
        <f>C26</f>
        <v>313298</v>
      </c>
      <c r="D25" s="111" t="s">
        <v>24</v>
      </c>
      <c r="E25" s="111" t="s">
        <v>24</v>
      </c>
      <c r="F25" s="111" t="s">
        <v>24</v>
      </c>
    </row>
    <row r="26" spans="1:8" ht="34.5" customHeight="1">
      <c r="A26" s="7" t="s">
        <v>418</v>
      </c>
      <c r="B26" s="110">
        <v>296356</v>
      </c>
      <c r="C26" s="110">
        <v>313298</v>
      </c>
      <c r="D26" s="111" t="s">
        <v>24</v>
      </c>
      <c r="E26" s="111" t="s">
        <v>24</v>
      </c>
      <c r="F26" s="111" t="s">
        <v>24</v>
      </c>
    </row>
    <row r="27" spans="1:8" ht="24" hidden="1" customHeight="1">
      <c r="A27" s="2" t="s">
        <v>26</v>
      </c>
      <c r="B27" s="81"/>
      <c r="C27" s="113"/>
      <c r="D27" s="114" t="s">
        <v>24</v>
      </c>
      <c r="E27" s="114" t="s">
        <v>24</v>
      </c>
      <c r="F27" s="114" t="s">
        <v>24</v>
      </c>
    </row>
    <row r="28" spans="1:8" ht="24" hidden="1" customHeight="1">
      <c r="A28" s="2" t="s">
        <v>26</v>
      </c>
      <c r="B28" s="81"/>
      <c r="C28" s="113"/>
      <c r="D28" s="114" t="s">
        <v>24</v>
      </c>
      <c r="E28" s="114" t="s">
        <v>24</v>
      </c>
      <c r="F28" s="114" t="s">
        <v>24</v>
      </c>
    </row>
    <row r="29" spans="1:8" ht="24.75" customHeight="1">
      <c r="A29" s="450" t="s">
        <v>27</v>
      </c>
      <c r="B29" s="450"/>
      <c r="C29" s="450"/>
      <c r="D29" s="450"/>
      <c r="E29" s="450"/>
      <c r="F29" s="450"/>
    </row>
    <row r="30" spans="1:8" s="1" customFormat="1" ht="15.75">
      <c r="A30" s="3" t="s">
        <v>616</v>
      </c>
      <c r="B30" s="82"/>
      <c r="C30" s="70"/>
      <c r="D30" s="103"/>
      <c r="E30" s="103" t="s">
        <v>617</v>
      </c>
      <c r="F30" s="280"/>
      <c r="G30" s="73"/>
    </row>
    <row r="36" spans="1:1">
      <c r="A36" s="163" t="s">
        <v>673</v>
      </c>
    </row>
    <row r="37" spans="1:1">
      <c r="A37" s="172" t="s">
        <v>674</v>
      </c>
    </row>
  </sheetData>
  <mergeCells count="6">
    <mergeCell ref="A29:F29"/>
    <mergeCell ref="A2:F2"/>
    <mergeCell ref="D4:F4"/>
    <mergeCell ref="B4:C4"/>
    <mergeCell ref="A4:A5"/>
    <mergeCell ref="A13:F1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0"/>
  <sheetViews>
    <sheetView tabSelected="1" topLeftCell="A21" workbookViewId="0">
      <selection activeCell="M85" sqref="M85"/>
    </sheetView>
  </sheetViews>
  <sheetFormatPr defaultColWidth="9.140625" defaultRowHeight="15"/>
  <cols>
    <col min="1" max="1" width="9.140625" style="39"/>
    <col min="2" max="2" width="44.28515625" style="39" customWidth="1"/>
    <col min="3" max="3" width="8.140625" style="49" customWidth="1"/>
    <col min="4" max="4" width="12.28515625" style="199" customWidth="1"/>
    <col min="5" max="5" width="9.140625" style="199" customWidth="1"/>
    <col min="6" max="6" width="14.7109375" style="199" customWidth="1"/>
    <col min="7" max="7" width="11" style="39" customWidth="1"/>
    <col min="8" max="8" width="11.140625" style="39" customWidth="1"/>
    <col min="9" max="9" width="12.140625" style="39" customWidth="1"/>
    <col min="10" max="16384" width="9.140625" style="39"/>
  </cols>
  <sheetData>
    <row r="1" spans="1:9" ht="18.75">
      <c r="A1" s="482" t="s">
        <v>325</v>
      </c>
      <c r="B1" s="482"/>
      <c r="C1" s="482"/>
      <c r="D1" s="482"/>
      <c r="E1" s="482"/>
      <c r="F1" s="482"/>
      <c r="G1" s="482"/>
      <c r="H1" s="482"/>
      <c r="I1" s="482"/>
    </row>
    <row r="2" spans="1:9" ht="18.75">
      <c r="A2" s="483" t="s">
        <v>364</v>
      </c>
      <c r="B2" s="483"/>
      <c r="C2" s="483"/>
      <c r="D2" s="483"/>
      <c r="E2" s="483"/>
      <c r="F2" s="483"/>
      <c r="G2" s="483"/>
      <c r="H2" s="483"/>
      <c r="I2" s="483"/>
    </row>
    <row r="3" spans="1:9">
      <c r="A3" s="481" t="s">
        <v>326</v>
      </c>
      <c r="B3" s="481"/>
      <c r="C3" s="481"/>
      <c r="D3" s="481"/>
      <c r="E3" s="481"/>
      <c r="F3" s="481"/>
      <c r="G3" s="481"/>
      <c r="H3" s="481"/>
      <c r="I3" s="481"/>
    </row>
    <row r="4" spans="1:9" ht="15" customHeight="1">
      <c r="A4" s="484"/>
      <c r="B4" s="484"/>
      <c r="C4" s="484"/>
      <c r="D4" s="484"/>
      <c r="E4" s="484"/>
      <c r="F4" s="484"/>
      <c r="G4" s="484"/>
      <c r="H4" s="484"/>
      <c r="I4" s="484"/>
    </row>
    <row r="5" spans="1:9" ht="15.75">
      <c r="A5" s="485" t="s">
        <v>327</v>
      </c>
      <c r="B5" s="485"/>
      <c r="C5" s="485"/>
      <c r="D5" s="485"/>
      <c r="E5" s="485"/>
      <c r="F5" s="485"/>
      <c r="G5" s="485"/>
      <c r="H5" s="485"/>
      <c r="I5" s="485"/>
    </row>
    <row r="6" spans="1:9">
      <c r="A6" s="481" t="s">
        <v>328</v>
      </c>
      <c r="B6" s="481"/>
      <c r="C6" s="481"/>
      <c r="D6" s="481"/>
      <c r="E6" s="481"/>
      <c r="F6" s="481"/>
      <c r="G6" s="481"/>
      <c r="H6" s="481"/>
      <c r="I6" s="481"/>
    </row>
    <row r="7" spans="1:9" hidden="1"/>
    <row r="8" spans="1:9" ht="34.5" customHeight="1">
      <c r="A8" s="468" t="s">
        <v>0</v>
      </c>
      <c r="B8" s="468" t="s">
        <v>329</v>
      </c>
      <c r="C8" s="469" t="s">
        <v>4</v>
      </c>
      <c r="D8" s="472" t="s">
        <v>330</v>
      </c>
      <c r="E8" s="472" t="s">
        <v>331</v>
      </c>
      <c r="F8" s="472" t="s">
        <v>332</v>
      </c>
      <c r="G8" s="468" t="s">
        <v>333</v>
      </c>
      <c r="H8" s="468"/>
      <c r="I8" s="468"/>
    </row>
    <row r="9" spans="1:9" ht="15" customHeight="1">
      <c r="A9" s="468"/>
      <c r="B9" s="468"/>
      <c r="C9" s="470"/>
      <c r="D9" s="472"/>
      <c r="E9" s="472"/>
      <c r="F9" s="472"/>
      <c r="G9" s="468" t="s">
        <v>334</v>
      </c>
      <c r="H9" s="468"/>
      <c r="I9" s="468"/>
    </row>
    <row r="10" spans="1:9" ht="56.25">
      <c r="A10" s="468"/>
      <c r="B10" s="468"/>
      <c r="C10" s="471"/>
      <c r="D10" s="472"/>
      <c r="E10" s="472"/>
      <c r="F10" s="472"/>
      <c r="G10" s="40" t="s">
        <v>335</v>
      </c>
      <c r="H10" s="40" t="s">
        <v>336</v>
      </c>
      <c r="I10" s="40" t="s">
        <v>337</v>
      </c>
    </row>
    <row r="11" spans="1:9">
      <c r="A11" s="41">
        <v>1</v>
      </c>
      <c r="B11" s="41">
        <v>2</v>
      </c>
      <c r="C11" s="42"/>
      <c r="D11" s="42">
        <v>3</v>
      </c>
      <c r="E11" s="42">
        <v>4</v>
      </c>
      <c r="F11" s="42">
        <v>5</v>
      </c>
      <c r="G11" s="43">
        <v>9</v>
      </c>
      <c r="H11" s="43">
        <v>10</v>
      </c>
      <c r="I11" s="43">
        <v>11</v>
      </c>
    </row>
    <row r="12" spans="1:9" ht="43.5" customHeight="1">
      <c r="A12" s="44">
        <v>1</v>
      </c>
      <c r="B12" s="45" t="s">
        <v>28</v>
      </c>
      <c r="C12" s="120" t="s">
        <v>29</v>
      </c>
      <c r="D12" s="308">
        <v>100</v>
      </c>
      <c r="E12" s="308">
        <v>100</v>
      </c>
      <c r="F12" s="47">
        <v>1</v>
      </c>
      <c r="G12" s="46"/>
      <c r="H12" s="46"/>
      <c r="I12" s="47"/>
    </row>
    <row r="13" spans="1:9" ht="65.25" customHeight="1">
      <c r="A13" s="44">
        <v>2</v>
      </c>
      <c r="B13" s="35" t="s">
        <v>365</v>
      </c>
      <c r="C13" s="120" t="s">
        <v>29</v>
      </c>
      <c r="D13" s="301">
        <v>95</v>
      </c>
      <c r="E13" s="309">
        <v>87</v>
      </c>
      <c r="F13" s="307">
        <v>0.92</v>
      </c>
      <c r="G13" s="46"/>
      <c r="H13" s="46"/>
      <c r="I13" s="47"/>
    </row>
    <row r="14" spans="1:9" ht="57" customHeight="1">
      <c r="A14" s="44">
        <v>3</v>
      </c>
      <c r="B14" s="35" t="s">
        <v>78</v>
      </c>
      <c r="C14" s="120" t="s">
        <v>29</v>
      </c>
      <c r="D14" s="310">
        <v>5.0199999999999996</v>
      </c>
      <c r="E14" s="309">
        <v>7.3</v>
      </c>
      <c r="F14" s="307">
        <v>0.68</v>
      </c>
      <c r="G14" s="46"/>
      <c r="H14" s="46"/>
      <c r="I14" s="47"/>
    </row>
    <row r="15" spans="1:9" ht="66" customHeight="1">
      <c r="A15" s="44">
        <v>4</v>
      </c>
      <c r="B15" s="45" t="s">
        <v>81</v>
      </c>
      <c r="C15" s="120" t="s">
        <v>29</v>
      </c>
      <c r="D15" s="308">
        <v>0.3</v>
      </c>
      <c r="E15" s="308">
        <v>0.3</v>
      </c>
      <c r="F15" s="47">
        <v>1</v>
      </c>
      <c r="G15" s="46"/>
      <c r="H15" s="46"/>
      <c r="I15" s="47"/>
    </row>
    <row r="16" spans="1:9" ht="102" customHeight="1">
      <c r="A16" s="44">
        <v>5</v>
      </c>
      <c r="B16" s="45" t="s">
        <v>84</v>
      </c>
      <c r="C16" s="120" t="s">
        <v>29</v>
      </c>
      <c r="D16" s="308">
        <v>29</v>
      </c>
      <c r="E16" s="304">
        <v>50.21</v>
      </c>
      <c r="F16" s="47">
        <v>1.7</v>
      </c>
      <c r="G16" s="46"/>
      <c r="H16" s="46"/>
      <c r="I16" s="47"/>
    </row>
    <row r="17" spans="1:9" ht="31.5" customHeight="1">
      <c r="A17" s="44">
        <v>6</v>
      </c>
      <c r="B17" s="34" t="s">
        <v>85</v>
      </c>
      <c r="C17" s="59" t="s">
        <v>86</v>
      </c>
      <c r="D17" s="308">
        <v>0</v>
      </c>
      <c r="E17" s="304">
        <v>0</v>
      </c>
      <c r="F17" s="47">
        <v>0</v>
      </c>
      <c r="G17" s="46"/>
      <c r="H17" s="46"/>
      <c r="I17" s="47"/>
    </row>
    <row r="18" spans="1:9" ht="57" customHeight="1">
      <c r="A18" s="44">
        <v>7</v>
      </c>
      <c r="B18" s="34" t="s">
        <v>88</v>
      </c>
      <c r="C18" s="120" t="s">
        <v>29</v>
      </c>
      <c r="D18" s="301">
        <v>100</v>
      </c>
      <c r="E18" s="311">
        <v>100</v>
      </c>
      <c r="F18" s="307">
        <v>1</v>
      </c>
      <c r="G18" s="46"/>
      <c r="H18" s="46"/>
      <c r="I18" s="47"/>
    </row>
    <row r="19" spans="1:9" ht="67.5" customHeight="1">
      <c r="A19" s="44">
        <v>8</v>
      </c>
      <c r="B19" s="35" t="s">
        <v>37</v>
      </c>
      <c r="C19" s="120" t="s">
        <v>29</v>
      </c>
      <c r="D19" s="308">
        <v>72.8</v>
      </c>
      <c r="E19" s="312">
        <v>70.7</v>
      </c>
      <c r="F19" s="47">
        <v>0.97</v>
      </c>
      <c r="G19" s="46"/>
      <c r="H19" s="46"/>
      <c r="I19" s="47"/>
    </row>
    <row r="20" spans="1:9" ht="64.5" customHeight="1">
      <c r="A20" s="44">
        <v>9</v>
      </c>
      <c r="B20" s="45" t="s">
        <v>306</v>
      </c>
      <c r="C20" s="120" t="s">
        <v>29</v>
      </c>
      <c r="D20" s="308">
        <v>55</v>
      </c>
      <c r="E20" s="312">
        <v>53.3</v>
      </c>
      <c r="F20" s="47">
        <v>0.97</v>
      </c>
      <c r="G20" s="46"/>
      <c r="H20" s="46"/>
      <c r="I20" s="47"/>
    </row>
    <row r="21" spans="1:9" ht="46.5" customHeight="1">
      <c r="A21" s="44">
        <v>10</v>
      </c>
      <c r="B21" s="48" t="s">
        <v>130</v>
      </c>
      <c r="C21" s="120" t="s">
        <v>131</v>
      </c>
      <c r="D21" s="313">
        <v>10</v>
      </c>
      <c r="E21" s="312">
        <v>10</v>
      </c>
      <c r="F21" s="47">
        <v>1</v>
      </c>
      <c r="G21" s="46"/>
      <c r="H21" s="46"/>
      <c r="I21" s="47"/>
    </row>
    <row r="22" spans="1:9" ht="65.25" customHeight="1">
      <c r="A22" s="44">
        <v>11</v>
      </c>
      <c r="B22" s="35" t="s">
        <v>91</v>
      </c>
      <c r="C22" s="120" t="s">
        <v>29</v>
      </c>
      <c r="D22" s="308">
        <v>95</v>
      </c>
      <c r="E22" s="312">
        <v>90.6</v>
      </c>
      <c r="F22" s="47">
        <v>0.95</v>
      </c>
      <c r="G22" s="46"/>
      <c r="H22" s="46"/>
      <c r="I22" s="47"/>
    </row>
    <row r="23" spans="1:9" ht="32.25" customHeight="1">
      <c r="A23" s="44">
        <v>12</v>
      </c>
      <c r="B23" s="45" t="s">
        <v>134</v>
      </c>
      <c r="C23" s="120" t="s">
        <v>29</v>
      </c>
      <c r="D23" s="308">
        <v>90</v>
      </c>
      <c r="E23" s="314">
        <v>83.9</v>
      </c>
      <c r="F23" s="47">
        <v>0.93</v>
      </c>
      <c r="G23" s="46"/>
      <c r="H23" s="46"/>
      <c r="I23" s="47"/>
    </row>
    <row r="24" spans="1:9" ht="32.25" customHeight="1">
      <c r="A24" s="44">
        <v>13</v>
      </c>
      <c r="B24" s="45" t="s">
        <v>92</v>
      </c>
      <c r="C24" s="120" t="s">
        <v>29</v>
      </c>
      <c r="D24" s="308">
        <v>72.7</v>
      </c>
      <c r="E24" s="308">
        <v>7.3</v>
      </c>
      <c r="F24" s="47">
        <v>0.1</v>
      </c>
      <c r="G24" s="46"/>
      <c r="H24" s="46"/>
      <c r="I24" s="47"/>
    </row>
    <row r="25" spans="1:9" ht="27.75" customHeight="1">
      <c r="A25" s="44">
        <v>14</v>
      </c>
      <c r="B25" s="45" t="s">
        <v>44</v>
      </c>
      <c r="C25" s="120" t="s">
        <v>29</v>
      </c>
      <c r="D25" s="301">
        <v>87</v>
      </c>
      <c r="E25" s="315">
        <v>82</v>
      </c>
      <c r="F25" s="307">
        <v>0.94</v>
      </c>
      <c r="G25" s="46"/>
      <c r="H25" s="46"/>
      <c r="I25" s="47"/>
    </row>
    <row r="26" spans="1:9" ht="54" customHeight="1">
      <c r="A26" s="44">
        <v>15</v>
      </c>
      <c r="B26" s="45" t="s">
        <v>94</v>
      </c>
      <c r="C26" s="120" t="s">
        <v>29</v>
      </c>
      <c r="D26" s="301">
        <v>12</v>
      </c>
      <c r="E26" s="315">
        <v>6.7</v>
      </c>
      <c r="F26" s="307">
        <v>1.8</v>
      </c>
      <c r="G26" s="46"/>
      <c r="H26" s="46"/>
      <c r="I26" s="47"/>
    </row>
    <row r="27" spans="1:9" ht="52.5" customHeight="1">
      <c r="A27" s="44">
        <v>16</v>
      </c>
      <c r="B27" s="35" t="s">
        <v>338</v>
      </c>
      <c r="C27" s="120" t="s">
        <v>29</v>
      </c>
      <c r="D27" s="308">
        <v>57.7</v>
      </c>
      <c r="E27" s="316">
        <v>75.599999999999994</v>
      </c>
      <c r="F27" s="47">
        <v>1.3</v>
      </c>
      <c r="G27" s="46"/>
      <c r="H27" s="46"/>
      <c r="I27" s="47"/>
    </row>
    <row r="28" spans="1:9" ht="45" customHeight="1">
      <c r="A28" s="44">
        <v>17</v>
      </c>
      <c r="B28" s="45" t="s">
        <v>115</v>
      </c>
      <c r="C28" s="120" t="s">
        <v>29</v>
      </c>
      <c r="D28" s="308">
        <v>99.8</v>
      </c>
      <c r="E28" s="317">
        <v>100</v>
      </c>
      <c r="F28" s="47">
        <v>1.002</v>
      </c>
      <c r="G28" s="46"/>
      <c r="H28" s="46"/>
      <c r="I28" s="47"/>
    </row>
    <row r="29" spans="1:9" ht="92.25" customHeight="1">
      <c r="A29" s="44">
        <v>18</v>
      </c>
      <c r="B29" s="35" t="s">
        <v>96</v>
      </c>
      <c r="C29" s="259" t="s">
        <v>29</v>
      </c>
      <c r="D29" s="308">
        <v>99.7</v>
      </c>
      <c r="E29" s="308">
        <v>99.7</v>
      </c>
      <c r="F29" s="47">
        <v>1</v>
      </c>
      <c r="G29" s="46"/>
      <c r="H29" s="46"/>
      <c r="I29" s="47"/>
    </row>
    <row r="30" spans="1:9" ht="56.25" customHeight="1">
      <c r="A30" s="44">
        <v>19</v>
      </c>
      <c r="B30" s="35" t="s">
        <v>309</v>
      </c>
      <c r="C30" s="120" t="s">
        <v>29</v>
      </c>
      <c r="D30" s="308">
        <v>50</v>
      </c>
      <c r="E30" s="317">
        <v>50</v>
      </c>
      <c r="F30" s="47">
        <v>1</v>
      </c>
      <c r="G30" s="46"/>
      <c r="H30" s="46"/>
      <c r="I30" s="47"/>
    </row>
    <row r="31" spans="1:9" ht="54" customHeight="1">
      <c r="A31" s="44">
        <v>20</v>
      </c>
      <c r="B31" s="35" t="s">
        <v>97</v>
      </c>
      <c r="C31" s="120" t="s">
        <v>29</v>
      </c>
      <c r="D31" s="308">
        <v>14.9</v>
      </c>
      <c r="E31" s="304">
        <v>16.89</v>
      </c>
      <c r="F31" s="47">
        <v>1.1299999999999999</v>
      </c>
      <c r="G31" s="46"/>
      <c r="H31" s="46"/>
      <c r="I31" s="47"/>
    </row>
    <row r="32" spans="1:9" ht="128.25" customHeight="1">
      <c r="A32" s="44">
        <v>21</v>
      </c>
      <c r="B32" s="35" t="s">
        <v>98</v>
      </c>
      <c r="C32" s="120" t="s">
        <v>29</v>
      </c>
      <c r="D32" s="308">
        <v>40</v>
      </c>
      <c r="E32" s="318">
        <v>50</v>
      </c>
      <c r="F32" s="47">
        <v>1.25</v>
      </c>
      <c r="G32" s="46"/>
      <c r="H32" s="46"/>
      <c r="I32" s="47"/>
    </row>
    <row r="33" spans="1:9" ht="66.75" customHeight="1">
      <c r="A33" s="44">
        <v>22</v>
      </c>
      <c r="B33" s="35" t="s">
        <v>101</v>
      </c>
      <c r="C33" s="120" t="s">
        <v>29</v>
      </c>
      <c r="D33" s="310">
        <v>56.4</v>
      </c>
      <c r="E33" s="319">
        <v>61.89</v>
      </c>
      <c r="F33" s="47">
        <v>1.1000000000000001</v>
      </c>
      <c r="G33" s="46"/>
      <c r="H33" s="46"/>
      <c r="I33" s="47"/>
    </row>
    <row r="34" spans="1:9" ht="71.25" customHeight="1">
      <c r="A34" s="44">
        <v>23</v>
      </c>
      <c r="B34" s="35" t="s">
        <v>102</v>
      </c>
      <c r="C34" s="120" t="s">
        <v>29</v>
      </c>
      <c r="D34" s="308">
        <v>70</v>
      </c>
      <c r="E34" s="304">
        <v>85.6</v>
      </c>
      <c r="F34" s="47">
        <v>1.22</v>
      </c>
      <c r="G34" s="46"/>
      <c r="H34" s="46"/>
      <c r="I34" s="47"/>
    </row>
    <row r="35" spans="1:9" ht="51.75" customHeight="1">
      <c r="A35" s="44">
        <v>24</v>
      </c>
      <c r="B35" s="35" t="s">
        <v>103</v>
      </c>
      <c r="C35" s="120" t="s">
        <v>29</v>
      </c>
      <c r="D35" s="303">
        <v>100</v>
      </c>
      <c r="E35" s="320">
        <v>95.3</v>
      </c>
      <c r="F35" s="47">
        <v>0.95</v>
      </c>
      <c r="G35" s="46"/>
      <c r="H35" s="46"/>
      <c r="I35" s="47"/>
    </row>
    <row r="36" spans="1:9" ht="53.25" customHeight="1">
      <c r="A36" s="44">
        <v>25</v>
      </c>
      <c r="B36" s="35" t="s">
        <v>339</v>
      </c>
      <c r="C36" s="120" t="s">
        <v>29</v>
      </c>
      <c r="D36" s="308">
        <v>81</v>
      </c>
      <c r="E36" s="320">
        <v>66.7</v>
      </c>
      <c r="F36" s="47">
        <v>0.82</v>
      </c>
      <c r="G36" s="46"/>
      <c r="H36" s="46"/>
      <c r="I36" s="47"/>
    </row>
    <row r="37" spans="1:9" ht="32.25" customHeight="1">
      <c r="A37" s="44">
        <v>26</v>
      </c>
      <c r="B37" s="35" t="s">
        <v>116</v>
      </c>
      <c r="C37" s="59" t="s">
        <v>61</v>
      </c>
      <c r="D37" s="308">
        <v>82</v>
      </c>
      <c r="E37" s="321">
        <v>92</v>
      </c>
      <c r="F37" s="47">
        <v>1.1200000000000001</v>
      </c>
      <c r="G37" s="46"/>
      <c r="H37" s="46"/>
      <c r="I37" s="47"/>
    </row>
    <row r="38" spans="1:9" ht="51.75" customHeight="1">
      <c r="A38" s="44">
        <v>27</v>
      </c>
      <c r="B38" s="33" t="s">
        <v>629</v>
      </c>
      <c r="C38" s="120" t="s">
        <v>29</v>
      </c>
      <c r="D38" s="308">
        <v>50.2</v>
      </c>
      <c r="E38" s="321">
        <v>54.6</v>
      </c>
      <c r="F38" s="47">
        <v>1.08</v>
      </c>
      <c r="G38" s="46"/>
      <c r="H38" s="46"/>
      <c r="I38" s="47"/>
    </row>
    <row r="39" spans="1:9" ht="45.75" customHeight="1">
      <c r="A39" s="44">
        <v>28</v>
      </c>
      <c r="B39" s="33" t="s">
        <v>628</v>
      </c>
      <c r="C39" s="120"/>
      <c r="D39" s="322">
        <v>2846</v>
      </c>
      <c r="E39" s="321">
        <v>3913</v>
      </c>
      <c r="F39" s="47">
        <v>1.37</v>
      </c>
      <c r="G39" s="46"/>
      <c r="H39" s="46"/>
      <c r="I39" s="47"/>
    </row>
    <row r="40" spans="1:9" ht="50.25" customHeight="1">
      <c r="A40" s="44">
        <v>29</v>
      </c>
      <c r="B40" s="33" t="s">
        <v>618</v>
      </c>
      <c r="C40" s="120" t="s">
        <v>29</v>
      </c>
      <c r="D40" s="322">
        <v>1066</v>
      </c>
      <c r="E40" s="321">
        <v>864</v>
      </c>
      <c r="F40" s="47">
        <v>0.81</v>
      </c>
      <c r="G40" s="46"/>
      <c r="H40" s="46"/>
      <c r="I40" s="47"/>
    </row>
    <row r="41" spans="1:9" ht="91.5" customHeight="1">
      <c r="A41" s="44">
        <v>30</v>
      </c>
      <c r="B41" s="35" t="s">
        <v>340</v>
      </c>
      <c r="C41" s="120" t="s">
        <v>29</v>
      </c>
      <c r="D41" s="308">
        <v>34.700000000000003</v>
      </c>
      <c r="E41" s="314">
        <v>34.700000000000003</v>
      </c>
      <c r="F41" s="47">
        <v>1</v>
      </c>
      <c r="G41" s="46"/>
      <c r="H41" s="46"/>
      <c r="I41" s="47"/>
    </row>
    <row r="42" spans="1:9" ht="64.5" customHeight="1">
      <c r="A42" s="44">
        <v>31</v>
      </c>
      <c r="B42" s="45" t="s">
        <v>110</v>
      </c>
      <c r="C42" s="259" t="s">
        <v>29</v>
      </c>
      <c r="D42" s="308">
        <v>0.34</v>
      </c>
      <c r="E42" s="312">
        <v>0.55000000000000004</v>
      </c>
      <c r="F42" s="47">
        <v>1.6</v>
      </c>
      <c r="G42" s="46"/>
      <c r="H42" s="46"/>
      <c r="I42" s="47"/>
    </row>
    <row r="43" spans="1:9" ht="79.5" customHeight="1">
      <c r="A43" s="44">
        <v>32</v>
      </c>
      <c r="B43" s="45" t="s">
        <v>141</v>
      </c>
      <c r="C43" s="120" t="s">
        <v>29</v>
      </c>
      <c r="D43" s="308">
        <v>12.6</v>
      </c>
      <c r="E43" s="312">
        <v>25</v>
      </c>
      <c r="F43" s="47">
        <v>1.9</v>
      </c>
      <c r="G43" s="46"/>
      <c r="H43" s="46"/>
      <c r="I43" s="47"/>
    </row>
    <row r="44" spans="1:9" ht="52.5" customHeight="1">
      <c r="A44" s="44">
        <v>33</v>
      </c>
      <c r="B44" s="35" t="s">
        <v>112</v>
      </c>
      <c r="C44" s="120" t="s">
        <v>29</v>
      </c>
      <c r="D44" s="308">
        <v>72</v>
      </c>
      <c r="E44" s="312">
        <v>72</v>
      </c>
      <c r="F44" s="47">
        <v>1</v>
      </c>
      <c r="G44" s="46"/>
      <c r="H44" s="46"/>
      <c r="I44" s="47"/>
    </row>
    <row r="45" spans="1:9" ht="56.25" customHeight="1">
      <c r="A45" s="44">
        <v>34</v>
      </c>
      <c r="B45" s="66" t="s">
        <v>142</v>
      </c>
      <c r="C45" s="120" t="s">
        <v>29</v>
      </c>
      <c r="D45" s="308">
        <v>16.100000000000001</v>
      </c>
      <c r="E45" s="312">
        <v>16.100000000000001</v>
      </c>
      <c r="F45" s="47">
        <v>1</v>
      </c>
      <c r="G45" s="46"/>
      <c r="H45" s="46"/>
      <c r="I45" s="47"/>
    </row>
    <row r="46" spans="1:9" ht="53.25" customHeight="1">
      <c r="A46" s="44">
        <v>35</v>
      </c>
      <c r="B46" s="66" t="s">
        <v>117</v>
      </c>
      <c r="C46" s="120" t="s">
        <v>29</v>
      </c>
      <c r="D46" s="308">
        <v>13</v>
      </c>
      <c r="E46" s="304">
        <v>13</v>
      </c>
      <c r="F46" s="47">
        <v>1</v>
      </c>
      <c r="G46" s="46"/>
      <c r="H46" s="46"/>
      <c r="I46" s="47"/>
    </row>
    <row r="47" spans="1:9" ht="41.25" customHeight="1">
      <c r="A47" s="44">
        <v>36</v>
      </c>
      <c r="B47" s="66" t="s">
        <v>111</v>
      </c>
      <c r="C47" s="120" t="s">
        <v>29</v>
      </c>
      <c r="D47" s="308">
        <v>72</v>
      </c>
      <c r="E47" s="304">
        <v>72</v>
      </c>
      <c r="F47" s="47">
        <v>1</v>
      </c>
      <c r="G47" s="46"/>
      <c r="H47" s="46"/>
      <c r="I47" s="47"/>
    </row>
    <row r="48" spans="1:9" ht="54" customHeight="1">
      <c r="A48" s="44">
        <v>37</v>
      </c>
      <c r="B48" s="45" t="s">
        <v>149</v>
      </c>
      <c r="C48" s="59" t="s">
        <v>61</v>
      </c>
      <c r="D48" s="303">
        <v>2</v>
      </c>
      <c r="E48" s="304">
        <v>1</v>
      </c>
      <c r="F48" s="47">
        <v>0.5</v>
      </c>
      <c r="G48" s="46"/>
      <c r="H48" s="46"/>
      <c r="I48" s="47"/>
    </row>
    <row r="49" spans="1:9" ht="40.5" customHeight="1">
      <c r="A49" s="44">
        <v>38</v>
      </c>
      <c r="B49" s="35" t="s">
        <v>152</v>
      </c>
      <c r="C49" s="131" t="s">
        <v>29</v>
      </c>
      <c r="D49" s="303">
        <v>100</v>
      </c>
      <c r="E49" s="304">
        <v>100</v>
      </c>
      <c r="F49" s="47">
        <v>1</v>
      </c>
      <c r="G49" s="46"/>
      <c r="H49" s="46"/>
      <c r="I49" s="47"/>
    </row>
    <row r="50" spans="1:9" s="281" customFormat="1" ht="90.75" customHeight="1">
      <c r="A50" s="323">
        <v>39</v>
      </c>
      <c r="B50" s="262" t="s">
        <v>647</v>
      </c>
      <c r="C50" s="263" t="s">
        <v>29</v>
      </c>
      <c r="D50" s="303">
        <v>99</v>
      </c>
      <c r="E50" s="304">
        <v>99</v>
      </c>
      <c r="F50" s="47">
        <v>1</v>
      </c>
      <c r="G50" s="46"/>
      <c r="H50" s="46"/>
      <c r="I50" s="47"/>
    </row>
    <row r="51" spans="1:9" s="281" customFormat="1" ht="27.75" customHeight="1">
      <c r="A51" s="324">
        <v>40</v>
      </c>
      <c r="B51" s="262" t="s">
        <v>648</v>
      </c>
      <c r="C51" s="282" t="s">
        <v>660</v>
      </c>
      <c r="D51" s="305">
        <v>62884</v>
      </c>
      <c r="E51" s="305">
        <v>63022</v>
      </c>
      <c r="F51" s="47">
        <v>1</v>
      </c>
      <c r="G51" s="306">
        <f>'Прил.2 МБ'!I6</f>
        <v>386001.80000000005</v>
      </c>
      <c r="H51" s="306">
        <f>'Прил.2 МБ'!J6</f>
        <v>382679.30000000005</v>
      </c>
      <c r="I51" s="307">
        <v>0.99</v>
      </c>
    </row>
    <row r="52" spans="1:9" ht="31.5" customHeight="1">
      <c r="A52" s="473" t="s">
        <v>805</v>
      </c>
      <c r="B52" s="474"/>
      <c r="C52" s="475"/>
      <c r="D52" s="476"/>
      <c r="E52" s="477"/>
      <c r="F52" s="478" t="s">
        <v>783</v>
      </c>
      <c r="G52" s="479"/>
      <c r="H52" s="479"/>
      <c r="I52" s="480"/>
    </row>
    <row r="53" spans="1:9" s="287" customFormat="1" ht="27" customHeight="1">
      <c r="A53" s="283"/>
      <c r="B53" s="284"/>
      <c r="C53" s="285"/>
      <c r="D53" s="285"/>
      <c r="E53" s="285"/>
      <c r="F53" s="285"/>
      <c r="G53" s="286"/>
      <c r="H53" s="286"/>
      <c r="I53" s="286"/>
    </row>
    <row r="54" spans="1:9" s="287" customFormat="1">
      <c r="C54" s="288"/>
      <c r="D54" s="288"/>
      <c r="E54" s="288"/>
      <c r="F54" s="288"/>
    </row>
    <row r="55" spans="1:9" s="289" customFormat="1" ht="12.75" hidden="1">
      <c r="A55" s="289" t="s">
        <v>341</v>
      </c>
      <c r="C55" s="198"/>
      <c r="D55" s="198"/>
      <c r="E55" s="198"/>
      <c r="F55" s="198"/>
    </row>
    <row r="56" spans="1:9" s="287" customFormat="1" ht="18.75" hidden="1">
      <c r="B56" s="290" t="s">
        <v>342</v>
      </c>
      <c r="C56" s="291"/>
      <c r="D56" s="288"/>
      <c r="E56" s="288"/>
      <c r="F56" s="288"/>
    </row>
    <row r="57" spans="1:9" s="287" customFormat="1" ht="25.5" hidden="1" customHeight="1">
      <c r="A57" s="292" t="s">
        <v>343</v>
      </c>
      <c r="B57" s="292" t="s">
        <v>344</v>
      </c>
      <c r="C57" s="291"/>
      <c r="D57" s="288"/>
      <c r="E57" s="288"/>
      <c r="F57" s="288"/>
    </row>
    <row r="58" spans="1:9" s="287" customFormat="1" ht="25.5" hidden="1" customHeight="1">
      <c r="B58" s="292" t="s">
        <v>345</v>
      </c>
      <c r="C58" s="291"/>
      <c r="D58" s="288"/>
      <c r="E58" s="288"/>
      <c r="F58" s="288"/>
    </row>
    <row r="59" spans="1:9" s="287" customFormat="1" ht="36" hidden="1" customHeight="1">
      <c r="B59" s="290" t="s">
        <v>346</v>
      </c>
      <c r="C59" s="291"/>
      <c r="D59" s="288"/>
      <c r="E59" s="288"/>
      <c r="F59" s="288"/>
    </row>
    <row r="60" spans="1:9" s="287" customFormat="1" ht="25.5" hidden="1" customHeight="1">
      <c r="A60" s="292" t="s">
        <v>343</v>
      </c>
      <c r="B60" s="292" t="s">
        <v>347</v>
      </c>
      <c r="C60" s="291"/>
      <c r="D60" s="291"/>
      <c r="E60" s="291"/>
      <c r="F60" s="291"/>
      <c r="G60" s="292"/>
    </row>
    <row r="61" spans="1:9" s="287" customFormat="1" ht="26.25" hidden="1" customHeight="1">
      <c r="B61" s="292" t="s">
        <v>348</v>
      </c>
      <c r="C61" s="291"/>
      <c r="D61" s="291"/>
      <c r="E61" s="291"/>
      <c r="F61" s="291"/>
      <c r="G61" s="292"/>
    </row>
    <row r="62" spans="1:9" s="287" customFormat="1" ht="18.75" hidden="1">
      <c r="B62" s="290" t="s">
        <v>349</v>
      </c>
      <c r="C62" s="291"/>
      <c r="D62" s="288"/>
      <c r="E62" s="288"/>
      <c r="F62" s="288"/>
    </row>
    <row r="63" spans="1:9" s="287" customFormat="1" ht="26.25" hidden="1" customHeight="1">
      <c r="A63" s="287" t="s">
        <v>343</v>
      </c>
      <c r="B63" s="292" t="s">
        <v>350</v>
      </c>
      <c r="C63" s="291"/>
      <c r="D63" s="291"/>
      <c r="E63" s="291"/>
      <c r="F63" s="291"/>
      <c r="G63" s="292"/>
      <c r="H63" s="292"/>
      <c r="I63" s="292"/>
    </row>
    <row r="64" spans="1:9" s="287" customFormat="1" ht="36.75" hidden="1" customHeight="1">
      <c r="B64" s="467" t="s">
        <v>351</v>
      </c>
      <c r="C64" s="467"/>
      <c r="D64" s="467"/>
      <c r="E64" s="467"/>
      <c r="F64" s="467"/>
      <c r="G64" s="467"/>
      <c r="H64" s="467"/>
      <c r="I64" s="467"/>
    </row>
    <row r="65" spans="1:7" s="287" customFormat="1" hidden="1">
      <c r="B65" s="292" t="s">
        <v>352</v>
      </c>
      <c r="C65" s="291"/>
      <c r="D65" s="288"/>
      <c r="E65" s="288"/>
      <c r="F65" s="288"/>
    </row>
    <row r="66" spans="1:7" s="287" customFormat="1" ht="18.75" hidden="1">
      <c r="B66" s="290" t="s">
        <v>353</v>
      </c>
      <c r="C66" s="291"/>
      <c r="D66" s="288"/>
      <c r="E66" s="288"/>
      <c r="F66" s="288"/>
    </row>
    <row r="67" spans="1:7" s="287" customFormat="1" ht="48.75" hidden="1" customHeight="1">
      <c r="B67" s="464" t="s">
        <v>354</v>
      </c>
      <c r="C67" s="464"/>
      <c r="D67" s="464"/>
      <c r="E67" s="465" t="s">
        <v>355</v>
      </c>
      <c r="F67" s="466"/>
    </row>
    <row r="68" spans="1:7" s="287" customFormat="1" ht="22.5" hidden="1" customHeight="1">
      <c r="B68" s="462" t="s">
        <v>356</v>
      </c>
      <c r="C68" s="462"/>
      <c r="D68" s="462"/>
      <c r="E68" s="463" t="s">
        <v>357</v>
      </c>
      <c r="F68" s="463"/>
    </row>
    <row r="69" spans="1:7" s="287" customFormat="1" ht="22.5" hidden="1" customHeight="1">
      <c r="B69" s="462" t="s">
        <v>358</v>
      </c>
      <c r="C69" s="462"/>
      <c r="D69" s="462"/>
      <c r="E69" s="463" t="s">
        <v>359</v>
      </c>
      <c r="F69" s="463"/>
    </row>
    <row r="70" spans="1:7" s="287" customFormat="1" ht="22.5" hidden="1" customHeight="1">
      <c r="B70" s="462" t="s">
        <v>360</v>
      </c>
      <c r="C70" s="462"/>
      <c r="D70" s="462"/>
      <c r="E70" s="463" t="s">
        <v>361</v>
      </c>
      <c r="F70" s="463"/>
    </row>
    <row r="71" spans="1:7" s="287" customFormat="1" ht="22.5" hidden="1" customHeight="1">
      <c r="B71" s="462" t="s">
        <v>362</v>
      </c>
      <c r="C71" s="462"/>
      <c r="D71" s="462"/>
      <c r="E71" s="463" t="s">
        <v>363</v>
      </c>
      <c r="F71" s="463"/>
    </row>
    <row r="72" spans="1:7" s="287" customFormat="1" ht="0.75" customHeight="1">
      <c r="C72" s="288"/>
      <c r="D72" s="288"/>
      <c r="E72" s="288"/>
      <c r="F72" s="288"/>
    </row>
    <row r="73" spans="1:7" s="287" customFormat="1">
      <c r="B73" s="326" t="s">
        <v>804</v>
      </c>
      <c r="C73" s="327"/>
      <c r="D73" s="327"/>
      <c r="E73" s="288"/>
      <c r="F73" s="288"/>
    </row>
    <row r="74" spans="1:7" s="287" customFormat="1" ht="15.75">
      <c r="B74" s="197"/>
      <c r="C74" s="293"/>
      <c r="D74" s="294"/>
      <c r="E74" s="295"/>
      <c r="F74" s="288"/>
      <c r="G74" s="296"/>
    </row>
    <row r="75" spans="1:7" s="287" customFormat="1" ht="15.75">
      <c r="A75" s="197" t="s">
        <v>616</v>
      </c>
      <c r="B75" s="198"/>
      <c r="C75" s="70"/>
      <c r="D75" s="103"/>
      <c r="E75" s="103" t="s">
        <v>617</v>
      </c>
      <c r="F75" s="294"/>
    </row>
    <row r="76" spans="1:7" s="287" customFormat="1">
      <c r="C76" s="288"/>
      <c r="D76" s="288"/>
      <c r="E76" s="288"/>
      <c r="F76" s="288"/>
    </row>
    <row r="77" spans="1:7" s="287" customFormat="1">
      <c r="C77" s="288"/>
      <c r="D77" s="288"/>
      <c r="E77" s="288"/>
      <c r="F77" s="288"/>
    </row>
    <row r="78" spans="1:7" s="287" customFormat="1">
      <c r="C78" s="288"/>
      <c r="D78" s="288"/>
      <c r="E78" s="288"/>
      <c r="F78" s="288"/>
    </row>
    <row r="79" spans="1:7" s="287" customFormat="1">
      <c r="C79" s="288"/>
      <c r="D79" s="288"/>
      <c r="E79" s="288"/>
      <c r="F79" s="288"/>
    </row>
    <row r="80" spans="1:7" s="287" customFormat="1">
      <c r="C80" s="288"/>
      <c r="D80" s="288"/>
      <c r="E80" s="288"/>
      <c r="F80" s="288"/>
    </row>
    <row r="81" spans="3:6" s="287" customFormat="1">
      <c r="C81" s="288"/>
      <c r="D81" s="288"/>
      <c r="E81" s="288"/>
      <c r="F81" s="288"/>
    </row>
    <row r="82" spans="3:6" s="287" customFormat="1">
      <c r="C82" s="288"/>
      <c r="D82" s="288"/>
      <c r="E82" s="288"/>
      <c r="F82" s="288"/>
    </row>
    <row r="83" spans="3:6" s="287" customFormat="1">
      <c r="C83" s="288"/>
      <c r="D83" s="288"/>
      <c r="E83" s="288"/>
      <c r="F83" s="288"/>
    </row>
    <row r="84" spans="3:6" s="287" customFormat="1">
      <c r="C84" s="288"/>
      <c r="D84" s="288"/>
      <c r="E84" s="288"/>
      <c r="F84" s="288"/>
    </row>
    <row r="85" spans="3:6" s="287" customFormat="1">
      <c r="C85" s="288"/>
      <c r="D85" s="288"/>
      <c r="E85" s="288"/>
      <c r="F85" s="288"/>
    </row>
    <row r="86" spans="3:6" s="287" customFormat="1">
      <c r="C86" s="288"/>
      <c r="D86" s="288"/>
      <c r="E86" s="288"/>
      <c r="F86" s="288"/>
    </row>
    <row r="87" spans="3:6" s="287" customFormat="1">
      <c r="C87" s="288"/>
      <c r="D87" s="288"/>
      <c r="E87" s="288"/>
      <c r="F87" s="288"/>
    </row>
    <row r="88" spans="3:6" s="287" customFormat="1">
      <c r="C88" s="288"/>
      <c r="D88" s="288"/>
      <c r="E88" s="288"/>
      <c r="F88" s="288"/>
    </row>
    <row r="89" spans="3:6" s="287" customFormat="1">
      <c r="C89" s="288"/>
      <c r="D89" s="288"/>
      <c r="E89" s="288"/>
      <c r="F89" s="288"/>
    </row>
    <row r="90" spans="3:6" s="287" customFormat="1">
      <c r="C90" s="288"/>
      <c r="D90" s="288"/>
      <c r="E90" s="288"/>
      <c r="F90" s="288"/>
    </row>
    <row r="91" spans="3:6" s="287" customFormat="1">
      <c r="C91" s="288"/>
      <c r="D91" s="288"/>
      <c r="E91" s="288"/>
      <c r="F91" s="288"/>
    </row>
    <row r="92" spans="3:6" s="287" customFormat="1">
      <c r="C92" s="288"/>
      <c r="D92" s="288"/>
      <c r="E92" s="288"/>
      <c r="F92" s="288"/>
    </row>
    <row r="93" spans="3:6" s="287" customFormat="1">
      <c r="C93" s="288"/>
      <c r="D93" s="288"/>
      <c r="E93" s="288"/>
      <c r="F93" s="288"/>
    </row>
    <row r="94" spans="3:6" s="287" customFormat="1">
      <c r="C94" s="288"/>
      <c r="D94" s="288"/>
      <c r="E94" s="288"/>
      <c r="F94" s="288"/>
    </row>
    <row r="95" spans="3:6" s="287" customFormat="1">
      <c r="C95" s="288"/>
      <c r="D95" s="288"/>
      <c r="E95" s="288"/>
      <c r="F95" s="288"/>
    </row>
    <row r="96" spans="3:6" s="287" customFormat="1">
      <c r="C96" s="288"/>
      <c r="D96" s="288"/>
      <c r="E96" s="288"/>
      <c r="F96" s="288"/>
    </row>
    <row r="97" spans="3:6" s="287" customFormat="1">
      <c r="C97" s="288"/>
      <c r="D97" s="288"/>
      <c r="E97" s="288"/>
      <c r="F97" s="288"/>
    </row>
    <row r="98" spans="3:6" s="287" customFormat="1">
      <c r="C98" s="288"/>
      <c r="D98" s="288"/>
      <c r="E98" s="288"/>
      <c r="F98" s="288"/>
    </row>
    <row r="99" spans="3:6" s="287" customFormat="1">
      <c r="C99" s="288"/>
      <c r="D99" s="288"/>
      <c r="E99" s="288"/>
      <c r="F99" s="288"/>
    </row>
    <row r="100" spans="3:6" s="287" customFormat="1">
      <c r="C100" s="288"/>
      <c r="D100" s="288"/>
      <c r="E100" s="288"/>
      <c r="F100" s="288"/>
    </row>
    <row r="101" spans="3:6" s="287" customFormat="1">
      <c r="C101" s="288"/>
      <c r="D101" s="288"/>
      <c r="E101" s="288"/>
      <c r="F101" s="288"/>
    </row>
    <row r="102" spans="3:6" s="287" customFormat="1">
      <c r="C102" s="288"/>
      <c r="D102" s="288"/>
      <c r="E102" s="288"/>
      <c r="F102" s="288"/>
    </row>
    <row r="103" spans="3:6" s="287" customFormat="1">
      <c r="C103" s="288"/>
      <c r="D103" s="288"/>
      <c r="E103" s="288"/>
      <c r="F103" s="288"/>
    </row>
    <row r="104" spans="3:6" s="287" customFormat="1">
      <c r="C104" s="288"/>
      <c r="D104" s="288"/>
      <c r="E104" s="288"/>
      <c r="F104" s="288"/>
    </row>
    <row r="105" spans="3:6" s="287" customFormat="1">
      <c r="C105" s="288"/>
      <c r="D105" s="288"/>
      <c r="E105" s="288"/>
      <c r="F105" s="288"/>
    </row>
    <row r="106" spans="3:6" s="287" customFormat="1">
      <c r="C106" s="288"/>
      <c r="D106" s="288"/>
      <c r="E106" s="288"/>
      <c r="F106" s="288"/>
    </row>
    <row r="107" spans="3:6" s="287" customFormat="1">
      <c r="C107" s="288"/>
      <c r="D107" s="288"/>
      <c r="E107" s="288"/>
      <c r="F107" s="288"/>
    </row>
    <row r="108" spans="3:6" s="287" customFormat="1">
      <c r="C108" s="288"/>
      <c r="D108" s="288"/>
      <c r="E108" s="288"/>
      <c r="F108" s="288"/>
    </row>
    <row r="109" spans="3:6" s="287" customFormat="1">
      <c r="C109" s="288"/>
      <c r="D109" s="288"/>
      <c r="E109" s="288"/>
      <c r="F109" s="288"/>
    </row>
    <row r="110" spans="3:6" s="287" customFormat="1">
      <c r="C110" s="288"/>
      <c r="D110" s="288"/>
      <c r="E110" s="288"/>
      <c r="F110" s="288"/>
    </row>
    <row r="111" spans="3:6" s="287" customFormat="1">
      <c r="C111" s="288"/>
      <c r="D111" s="288"/>
      <c r="E111" s="288"/>
      <c r="F111" s="288"/>
    </row>
    <row r="112" spans="3:6" s="287" customFormat="1">
      <c r="C112" s="288"/>
      <c r="D112" s="288"/>
      <c r="E112" s="288"/>
      <c r="F112" s="288"/>
    </row>
    <row r="113" spans="3:6" s="287" customFormat="1">
      <c r="C113" s="288"/>
      <c r="D113" s="288"/>
      <c r="E113" s="288"/>
      <c r="F113" s="288"/>
    </row>
    <row r="114" spans="3:6" s="287" customFormat="1">
      <c r="C114" s="288"/>
      <c r="D114" s="288"/>
      <c r="E114" s="288"/>
      <c r="F114" s="288"/>
    </row>
    <row r="115" spans="3:6" s="287" customFormat="1">
      <c r="C115" s="288"/>
      <c r="D115" s="288"/>
      <c r="E115" s="288"/>
      <c r="F115" s="288"/>
    </row>
    <row r="116" spans="3:6" s="287" customFormat="1">
      <c r="C116" s="288"/>
      <c r="D116" s="288"/>
      <c r="E116" s="288"/>
      <c r="F116" s="288"/>
    </row>
    <row r="117" spans="3:6" s="287" customFormat="1">
      <c r="C117" s="288"/>
      <c r="D117" s="288"/>
      <c r="E117" s="288"/>
      <c r="F117" s="288"/>
    </row>
    <row r="118" spans="3:6" s="287" customFormat="1">
      <c r="C118" s="288"/>
      <c r="D118" s="288"/>
      <c r="E118" s="288"/>
      <c r="F118" s="288"/>
    </row>
    <row r="119" spans="3:6" s="287" customFormat="1">
      <c r="C119" s="288"/>
      <c r="D119" s="288"/>
      <c r="E119" s="288"/>
      <c r="F119" s="288"/>
    </row>
    <row r="120" spans="3:6" s="287" customFormat="1">
      <c r="C120" s="288"/>
      <c r="D120" s="288"/>
      <c r="E120" s="288"/>
      <c r="F120" s="288"/>
    </row>
    <row r="121" spans="3:6" s="287" customFormat="1">
      <c r="C121" s="288"/>
      <c r="D121" s="288"/>
      <c r="E121" s="288"/>
      <c r="F121" s="288"/>
    </row>
    <row r="122" spans="3:6" s="287" customFormat="1">
      <c r="C122" s="288"/>
      <c r="D122" s="288"/>
      <c r="E122" s="288"/>
      <c r="F122" s="288"/>
    </row>
    <row r="123" spans="3:6" s="287" customFormat="1">
      <c r="C123" s="288"/>
      <c r="D123" s="288"/>
      <c r="E123" s="288"/>
      <c r="F123" s="288"/>
    </row>
    <row r="124" spans="3:6" s="287" customFormat="1">
      <c r="C124" s="288"/>
      <c r="D124" s="288"/>
      <c r="E124" s="288"/>
      <c r="F124" s="288"/>
    </row>
    <row r="125" spans="3:6" s="287" customFormat="1">
      <c r="C125" s="288"/>
      <c r="D125" s="288"/>
      <c r="E125" s="288"/>
      <c r="F125" s="288"/>
    </row>
    <row r="126" spans="3:6" s="287" customFormat="1">
      <c r="C126" s="288"/>
      <c r="D126" s="288"/>
      <c r="E126" s="288"/>
      <c r="F126" s="288"/>
    </row>
    <row r="127" spans="3:6" s="287" customFormat="1">
      <c r="C127" s="288"/>
      <c r="D127" s="288"/>
      <c r="E127" s="288"/>
      <c r="F127" s="288"/>
    </row>
    <row r="128" spans="3:6" s="287" customFormat="1">
      <c r="C128" s="288"/>
      <c r="D128" s="288"/>
      <c r="E128" s="288"/>
      <c r="F128" s="288"/>
    </row>
    <row r="129" spans="3:6" s="287" customFormat="1">
      <c r="C129" s="288"/>
      <c r="D129" s="288"/>
      <c r="E129" s="288"/>
      <c r="F129" s="288"/>
    </row>
    <row r="130" spans="3:6" s="287" customFormat="1">
      <c r="C130" s="288"/>
      <c r="D130" s="288"/>
      <c r="E130" s="288"/>
      <c r="F130" s="288"/>
    </row>
    <row r="131" spans="3:6" s="287" customFormat="1">
      <c r="C131" s="288"/>
      <c r="D131" s="288"/>
      <c r="E131" s="288"/>
      <c r="F131" s="288"/>
    </row>
    <row r="132" spans="3:6" s="287" customFormat="1">
      <c r="C132" s="288"/>
      <c r="D132" s="288"/>
      <c r="E132" s="288"/>
      <c r="F132" s="288"/>
    </row>
    <row r="133" spans="3:6" s="287" customFormat="1">
      <c r="C133" s="288"/>
      <c r="D133" s="288"/>
      <c r="E133" s="288"/>
      <c r="F133" s="288"/>
    </row>
    <row r="134" spans="3:6" s="287" customFormat="1">
      <c r="C134" s="288"/>
      <c r="D134" s="288"/>
      <c r="E134" s="288"/>
      <c r="F134" s="288"/>
    </row>
    <row r="135" spans="3:6" s="287" customFormat="1">
      <c r="C135" s="288"/>
      <c r="D135" s="288"/>
      <c r="E135" s="288"/>
      <c r="F135" s="288"/>
    </row>
    <row r="136" spans="3:6" s="287" customFormat="1">
      <c r="C136" s="288"/>
      <c r="D136" s="288"/>
      <c r="E136" s="288"/>
      <c r="F136" s="288"/>
    </row>
    <row r="137" spans="3:6" s="287" customFormat="1">
      <c r="C137" s="288"/>
      <c r="D137" s="288"/>
      <c r="E137" s="288"/>
      <c r="F137" s="288"/>
    </row>
    <row r="138" spans="3:6" s="287" customFormat="1">
      <c r="C138" s="288"/>
      <c r="D138" s="288"/>
      <c r="E138" s="288"/>
      <c r="F138" s="288"/>
    </row>
    <row r="139" spans="3:6" s="287" customFormat="1">
      <c r="C139" s="288"/>
      <c r="D139" s="288"/>
      <c r="E139" s="288"/>
      <c r="F139" s="288"/>
    </row>
    <row r="140" spans="3:6" s="287" customFormat="1">
      <c r="C140" s="288"/>
      <c r="D140" s="288"/>
      <c r="E140" s="288"/>
      <c r="F140" s="288"/>
    </row>
    <row r="141" spans="3:6" s="287" customFormat="1">
      <c r="C141" s="288"/>
      <c r="D141" s="288"/>
      <c r="E141" s="288"/>
      <c r="F141" s="288"/>
    </row>
    <row r="142" spans="3:6" s="287" customFormat="1">
      <c r="C142" s="288"/>
      <c r="D142" s="288"/>
      <c r="E142" s="288"/>
      <c r="F142" s="288"/>
    </row>
    <row r="143" spans="3:6" s="287" customFormat="1">
      <c r="C143" s="288"/>
      <c r="D143" s="288"/>
      <c r="E143" s="288"/>
      <c r="F143" s="288"/>
    </row>
    <row r="144" spans="3:6" s="287" customFormat="1">
      <c r="C144" s="288"/>
      <c r="D144" s="288"/>
      <c r="E144" s="288"/>
      <c r="F144" s="288"/>
    </row>
    <row r="145" spans="3:6" s="287" customFormat="1">
      <c r="C145" s="288"/>
      <c r="D145" s="288"/>
      <c r="E145" s="288"/>
      <c r="F145" s="288"/>
    </row>
    <row r="146" spans="3:6" s="287" customFormat="1">
      <c r="C146" s="288"/>
      <c r="D146" s="288"/>
      <c r="E146" s="288"/>
      <c r="F146" s="288"/>
    </row>
    <row r="147" spans="3:6" s="287" customFormat="1">
      <c r="C147" s="288"/>
      <c r="D147" s="288"/>
      <c r="E147" s="288"/>
      <c r="F147" s="288"/>
    </row>
    <row r="148" spans="3:6" s="287" customFormat="1">
      <c r="C148" s="288"/>
      <c r="D148" s="288"/>
      <c r="E148" s="288"/>
      <c r="F148" s="288"/>
    </row>
    <row r="149" spans="3:6" s="287" customFormat="1">
      <c r="C149" s="288"/>
      <c r="D149" s="288"/>
      <c r="E149" s="288"/>
      <c r="F149" s="288"/>
    </row>
    <row r="150" spans="3:6" s="287" customFormat="1">
      <c r="C150" s="288"/>
      <c r="D150" s="288"/>
      <c r="E150" s="288"/>
      <c r="F150" s="288"/>
    </row>
    <row r="151" spans="3:6" s="287" customFormat="1">
      <c r="C151" s="288"/>
      <c r="D151" s="288"/>
      <c r="E151" s="288"/>
      <c r="F151" s="288"/>
    </row>
    <row r="152" spans="3:6" s="287" customFormat="1">
      <c r="C152" s="288"/>
      <c r="D152" s="288"/>
      <c r="E152" s="288"/>
      <c r="F152" s="288"/>
    </row>
    <row r="153" spans="3:6" s="287" customFormat="1">
      <c r="C153" s="288"/>
      <c r="D153" s="288"/>
      <c r="E153" s="288"/>
      <c r="F153" s="288"/>
    </row>
    <row r="154" spans="3:6" s="287" customFormat="1">
      <c r="C154" s="288"/>
      <c r="D154" s="288"/>
      <c r="E154" s="288"/>
      <c r="F154" s="288"/>
    </row>
    <row r="155" spans="3:6" s="287" customFormat="1">
      <c r="C155" s="288"/>
      <c r="D155" s="288"/>
      <c r="E155" s="288"/>
      <c r="F155" s="288"/>
    </row>
    <row r="156" spans="3:6" s="287" customFormat="1">
      <c r="C156" s="288"/>
      <c r="D156" s="288"/>
      <c r="E156" s="288"/>
      <c r="F156" s="288"/>
    </row>
    <row r="157" spans="3:6" s="287" customFormat="1">
      <c r="C157" s="288"/>
      <c r="D157" s="288"/>
      <c r="E157" s="288"/>
      <c r="F157" s="288"/>
    </row>
    <row r="158" spans="3:6" s="287" customFormat="1">
      <c r="C158" s="288"/>
      <c r="D158" s="288"/>
      <c r="E158" s="288"/>
      <c r="F158" s="288"/>
    </row>
    <row r="159" spans="3:6" s="287" customFormat="1">
      <c r="C159" s="288"/>
      <c r="D159" s="288"/>
      <c r="E159" s="288"/>
      <c r="F159" s="288"/>
    </row>
    <row r="160" spans="3:6" s="287" customFormat="1">
      <c r="C160" s="288"/>
      <c r="D160" s="288"/>
      <c r="E160" s="288"/>
      <c r="F160" s="288"/>
    </row>
    <row r="161" spans="3:6" s="287" customFormat="1">
      <c r="C161" s="288"/>
      <c r="D161" s="288"/>
      <c r="E161" s="288"/>
      <c r="F161" s="288"/>
    </row>
    <row r="162" spans="3:6" s="287" customFormat="1">
      <c r="C162" s="288"/>
      <c r="D162" s="288"/>
      <c r="E162" s="288"/>
      <c r="F162" s="288"/>
    </row>
    <row r="163" spans="3:6" s="287" customFormat="1">
      <c r="C163" s="288"/>
      <c r="D163" s="288"/>
      <c r="E163" s="288"/>
      <c r="F163" s="288"/>
    </row>
    <row r="164" spans="3:6" s="287" customFormat="1">
      <c r="C164" s="288"/>
      <c r="D164" s="288"/>
      <c r="E164" s="288"/>
      <c r="F164" s="288"/>
    </row>
    <row r="165" spans="3:6" s="287" customFormat="1">
      <c r="C165" s="288"/>
      <c r="D165" s="288"/>
      <c r="E165" s="288"/>
      <c r="F165" s="288"/>
    </row>
    <row r="166" spans="3:6" s="287" customFormat="1">
      <c r="C166" s="288"/>
      <c r="D166" s="288"/>
      <c r="E166" s="288"/>
      <c r="F166" s="288"/>
    </row>
    <row r="167" spans="3:6" s="287" customFormat="1">
      <c r="C167" s="288"/>
      <c r="D167" s="288"/>
      <c r="E167" s="288"/>
      <c r="F167" s="288"/>
    </row>
    <row r="168" spans="3:6" s="287" customFormat="1">
      <c r="C168" s="288"/>
      <c r="D168" s="288"/>
      <c r="E168" s="288"/>
      <c r="F168" s="288"/>
    </row>
    <row r="169" spans="3:6" s="287" customFormat="1">
      <c r="C169" s="288"/>
      <c r="D169" s="288"/>
      <c r="E169" s="288"/>
      <c r="F169" s="288"/>
    </row>
    <row r="170" spans="3:6" s="287" customFormat="1">
      <c r="C170" s="288"/>
      <c r="D170" s="288"/>
      <c r="E170" s="288"/>
      <c r="F170" s="288"/>
    </row>
    <row r="171" spans="3:6" s="287" customFormat="1">
      <c r="C171" s="288"/>
      <c r="D171" s="288"/>
      <c r="E171" s="288"/>
      <c r="F171" s="288"/>
    </row>
    <row r="172" spans="3:6" s="287" customFormat="1">
      <c r="C172" s="288"/>
      <c r="D172" s="288"/>
      <c r="E172" s="288"/>
      <c r="F172" s="288"/>
    </row>
    <row r="173" spans="3:6" s="287" customFormat="1">
      <c r="C173" s="288"/>
      <c r="D173" s="288"/>
      <c r="E173" s="288"/>
      <c r="F173" s="288"/>
    </row>
    <row r="174" spans="3:6" s="287" customFormat="1">
      <c r="C174" s="288"/>
      <c r="D174" s="288"/>
      <c r="E174" s="288"/>
      <c r="F174" s="288"/>
    </row>
    <row r="175" spans="3:6" s="287" customFormat="1">
      <c r="C175" s="288"/>
      <c r="D175" s="288"/>
      <c r="E175" s="288"/>
      <c r="F175" s="288"/>
    </row>
    <row r="176" spans="3:6" s="287" customFormat="1">
      <c r="C176" s="288"/>
      <c r="D176" s="288"/>
      <c r="E176" s="288"/>
      <c r="F176" s="288"/>
    </row>
    <row r="177" spans="3:6" s="287" customFormat="1">
      <c r="C177" s="288"/>
      <c r="D177" s="288"/>
      <c r="E177" s="288"/>
      <c r="F177" s="288"/>
    </row>
    <row r="178" spans="3:6" s="287" customFormat="1">
      <c r="C178" s="288"/>
      <c r="D178" s="288"/>
      <c r="E178" s="288"/>
      <c r="F178" s="288"/>
    </row>
    <row r="179" spans="3:6" s="287" customFormat="1">
      <c r="C179" s="288"/>
      <c r="D179" s="288"/>
      <c r="E179" s="288"/>
      <c r="F179" s="288"/>
    </row>
    <row r="180" spans="3:6" s="287" customFormat="1">
      <c r="C180" s="288"/>
      <c r="D180" s="288"/>
      <c r="E180" s="288"/>
      <c r="F180" s="288"/>
    </row>
    <row r="181" spans="3:6" s="287" customFormat="1">
      <c r="C181" s="288"/>
      <c r="D181" s="288"/>
      <c r="E181" s="288"/>
      <c r="F181" s="288"/>
    </row>
    <row r="182" spans="3:6" s="287" customFormat="1">
      <c r="C182" s="288"/>
      <c r="D182" s="288"/>
      <c r="E182" s="288"/>
      <c r="F182" s="288"/>
    </row>
    <row r="183" spans="3:6" s="287" customFormat="1">
      <c r="C183" s="288"/>
      <c r="D183" s="288"/>
      <c r="E183" s="288"/>
      <c r="F183" s="288"/>
    </row>
    <row r="184" spans="3:6" s="287" customFormat="1">
      <c r="C184" s="288"/>
      <c r="D184" s="288"/>
      <c r="E184" s="288"/>
      <c r="F184" s="288"/>
    </row>
    <row r="185" spans="3:6" s="287" customFormat="1">
      <c r="C185" s="288"/>
      <c r="D185" s="288"/>
      <c r="E185" s="288"/>
      <c r="F185" s="288"/>
    </row>
    <row r="186" spans="3:6" s="287" customFormat="1">
      <c r="C186" s="288"/>
      <c r="D186" s="288"/>
      <c r="E186" s="288"/>
      <c r="F186" s="288"/>
    </row>
    <row r="187" spans="3:6" s="287" customFormat="1">
      <c r="C187" s="288"/>
      <c r="D187" s="288"/>
      <c r="E187" s="288"/>
      <c r="F187" s="288"/>
    </row>
    <row r="188" spans="3:6" s="287" customFormat="1">
      <c r="C188" s="288"/>
      <c r="D188" s="288"/>
      <c r="E188" s="288"/>
      <c r="F188" s="288"/>
    </row>
    <row r="189" spans="3:6" s="287" customFormat="1">
      <c r="C189" s="288"/>
      <c r="D189" s="288"/>
      <c r="E189" s="288"/>
      <c r="F189" s="288"/>
    </row>
    <row r="190" spans="3:6" s="287" customFormat="1">
      <c r="C190" s="288"/>
      <c r="D190" s="288"/>
      <c r="E190" s="288"/>
      <c r="F190" s="288"/>
    </row>
    <row r="191" spans="3:6" s="287" customFormat="1">
      <c r="C191" s="288"/>
      <c r="D191" s="288"/>
      <c r="E191" s="288"/>
      <c r="F191" s="288"/>
    </row>
    <row r="192" spans="3:6" s="287" customFormat="1">
      <c r="C192" s="288"/>
      <c r="D192" s="288"/>
      <c r="E192" s="288"/>
      <c r="F192" s="288"/>
    </row>
    <row r="193" spans="3:6" s="287" customFormat="1">
      <c r="C193" s="288"/>
      <c r="D193" s="288"/>
      <c r="E193" s="288"/>
      <c r="F193" s="288"/>
    </row>
    <row r="194" spans="3:6" s="287" customFormat="1">
      <c r="C194" s="288"/>
      <c r="D194" s="288"/>
      <c r="E194" s="288"/>
      <c r="F194" s="288"/>
    </row>
    <row r="195" spans="3:6" s="287" customFormat="1">
      <c r="C195" s="288"/>
      <c r="D195" s="288"/>
      <c r="E195" s="288"/>
      <c r="F195" s="288"/>
    </row>
    <row r="196" spans="3:6" s="287" customFormat="1">
      <c r="C196" s="288"/>
      <c r="D196" s="288"/>
      <c r="E196" s="288"/>
      <c r="F196" s="288"/>
    </row>
    <row r="197" spans="3:6" s="287" customFormat="1">
      <c r="C197" s="288"/>
      <c r="D197" s="288"/>
      <c r="E197" s="288"/>
      <c r="F197" s="288"/>
    </row>
    <row r="198" spans="3:6" s="287" customFormat="1">
      <c r="C198" s="288"/>
      <c r="D198" s="288"/>
      <c r="E198" s="288"/>
      <c r="F198" s="288"/>
    </row>
    <row r="199" spans="3:6" s="287" customFormat="1">
      <c r="C199" s="288"/>
      <c r="D199" s="288"/>
      <c r="E199" s="288"/>
      <c r="F199" s="288"/>
    </row>
    <row r="200" spans="3:6" s="287" customFormat="1">
      <c r="C200" s="288"/>
      <c r="D200" s="288"/>
      <c r="E200" s="288"/>
      <c r="F200" s="288"/>
    </row>
    <row r="201" spans="3:6" s="287" customFormat="1">
      <c r="C201" s="288"/>
      <c r="D201" s="288"/>
      <c r="E201" s="288"/>
      <c r="F201" s="288"/>
    </row>
    <row r="202" spans="3:6" s="287" customFormat="1">
      <c r="C202" s="288"/>
      <c r="D202" s="288"/>
      <c r="E202" s="288"/>
      <c r="F202" s="288"/>
    </row>
    <row r="203" spans="3:6" s="287" customFormat="1">
      <c r="C203" s="288"/>
      <c r="D203" s="288"/>
      <c r="E203" s="288"/>
      <c r="F203" s="288"/>
    </row>
    <row r="204" spans="3:6" s="287" customFormat="1">
      <c r="C204" s="288"/>
      <c r="D204" s="288"/>
      <c r="E204" s="288"/>
      <c r="F204" s="288"/>
    </row>
    <row r="205" spans="3:6" s="287" customFormat="1">
      <c r="C205" s="288"/>
      <c r="D205" s="288"/>
      <c r="E205" s="288"/>
      <c r="F205" s="288"/>
    </row>
    <row r="206" spans="3:6" s="287" customFormat="1">
      <c r="C206" s="288"/>
      <c r="D206" s="288"/>
      <c r="E206" s="288"/>
      <c r="F206" s="288"/>
    </row>
    <row r="207" spans="3:6" s="287" customFormat="1">
      <c r="C207" s="288"/>
      <c r="D207" s="288"/>
      <c r="E207" s="288"/>
      <c r="F207" s="288"/>
    </row>
    <row r="208" spans="3:6" s="287" customFormat="1">
      <c r="C208" s="288"/>
      <c r="D208" s="288"/>
      <c r="E208" s="288"/>
      <c r="F208" s="288"/>
    </row>
    <row r="209" spans="3:6" s="287" customFormat="1">
      <c r="C209" s="288"/>
      <c r="D209" s="288"/>
      <c r="E209" s="288"/>
      <c r="F209" s="288"/>
    </row>
    <row r="210" spans="3:6" s="287" customFormat="1">
      <c r="C210" s="288"/>
      <c r="D210" s="288"/>
      <c r="E210" s="288"/>
      <c r="F210" s="288"/>
    </row>
    <row r="211" spans="3:6" s="287" customFormat="1">
      <c r="C211" s="288"/>
      <c r="D211" s="288"/>
      <c r="E211" s="288"/>
      <c r="F211" s="288"/>
    </row>
    <row r="212" spans="3:6" s="287" customFormat="1">
      <c r="C212" s="288"/>
      <c r="D212" s="288"/>
      <c r="E212" s="288"/>
      <c r="F212" s="288"/>
    </row>
    <row r="213" spans="3:6" s="287" customFormat="1">
      <c r="C213" s="288"/>
      <c r="D213" s="288"/>
      <c r="E213" s="288"/>
      <c r="F213" s="288"/>
    </row>
    <row r="214" spans="3:6" s="287" customFormat="1">
      <c r="C214" s="288"/>
      <c r="D214" s="288"/>
      <c r="E214" s="288"/>
      <c r="F214" s="288"/>
    </row>
    <row r="215" spans="3:6" s="287" customFormat="1">
      <c r="C215" s="288"/>
      <c r="D215" s="288"/>
      <c r="E215" s="288"/>
      <c r="F215" s="288"/>
    </row>
    <row r="216" spans="3:6" s="287" customFormat="1">
      <c r="C216" s="288"/>
      <c r="D216" s="288"/>
      <c r="E216" s="288"/>
      <c r="F216" s="288"/>
    </row>
    <row r="217" spans="3:6" s="287" customFormat="1">
      <c r="C217" s="288"/>
      <c r="D217" s="288"/>
      <c r="E217" s="288"/>
      <c r="F217" s="288"/>
    </row>
    <row r="218" spans="3:6" s="287" customFormat="1">
      <c r="C218" s="288"/>
      <c r="D218" s="288"/>
      <c r="E218" s="288"/>
      <c r="F218" s="288"/>
    </row>
    <row r="219" spans="3:6" s="287" customFormat="1">
      <c r="C219" s="288"/>
      <c r="D219" s="288"/>
      <c r="E219" s="288"/>
      <c r="F219" s="288"/>
    </row>
    <row r="220" spans="3:6" s="287" customFormat="1">
      <c r="C220" s="288"/>
      <c r="D220" s="288"/>
      <c r="E220" s="288"/>
      <c r="F220" s="288"/>
    </row>
    <row r="221" spans="3:6" s="287" customFormat="1">
      <c r="C221" s="288"/>
      <c r="D221" s="288"/>
      <c r="E221" s="288"/>
      <c r="F221" s="288"/>
    </row>
    <row r="222" spans="3:6" s="287" customFormat="1">
      <c r="C222" s="288"/>
      <c r="D222" s="288"/>
      <c r="E222" s="288"/>
      <c r="F222" s="288"/>
    </row>
    <row r="223" spans="3:6" s="287" customFormat="1">
      <c r="C223" s="288"/>
      <c r="D223" s="288"/>
      <c r="E223" s="288"/>
      <c r="F223" s="288"/>
    </row>
    <row r="224" spans="3:6" s="287" customFormat="1">
      <c r="C224" s="288"/>
      <c r="D224" s="288"/>
      <c r="E224" s="288"/>
      <c r="F224" s="288"/>
    </row>
    <row r="225" spans="3:6" s="287" customFormat="1">
      <c r="C225" s="288"/>
      <c r="D225" s="288"/>
      <c r="E225" s="288"/>
      <c r="F225" s="288"/>
    </row>
    <row r="226" spans="3:6" s="287" customFormat="1">
      <c r="C226" s="288"/>
      <c r="D226" s="288"/>
      <c r="E226" s="288"/>
      <c r="F226" s="288"/>
    </row>
    <row r="227" spans="3:6" s="287" customFormat="1">
      <c r="C227" s="288"/>
      <c r="D227" s="288"/>
      <c r="E227" s="288"/>
      <c r="F227" s="288"/>
    </row>
    <row r="228" spans="3:6" s="287" customFormat="1">
      <c r="C228" s="288"/>
      <c r="D228" s="288"/>
      <c r="E228" s="288"/>
      <c r="F228" s="288"/>
    </row>
    <row r="229" spans="3:6" s="287" customFormat="1">
      <c r="C229" s="288"/>
      <c r="D229" s="288"/>
      <c r="E229" s="288"/>
      <c r="F229" s="288"/>
    </row>
    <row r="230" spans="3:6" s="287" customFormat="1">
      <c r="C230" s="288"/>
      <c r="D230" s="288"/>
      <c r="E230" s="288"/>
      <c r="F230" s="288"/>
    </row>
    <row r="231" spans="3:6" s="287" customFormat="1">
      <c r="C231" s="288"/>
      <c r="D231" s="288"/>
      <c r="E231" s="288"/>
      <c r="F231" s="288"/>
    </row>
    <row r="232" spans="3:6" s="287" customFormat="1">
      <c r="C232" s="288"/>
      <c r="D232" s="288"/>
      <c r="E232" s="288"/>
      <c r="F232" s="288"/>
    </row>
    <row r="233" spans="3:6" s="287" customFormat="1">
      <c r="C233" s="288"/>
      <c r="D233" s="288"/>
      <c r="E233" s="288"/>
      <c r="F233" s="288"/>
    </row>
    <row r="234" spans="3:6" s="287" customFormat="1">
      <c r="C234" s="288"/>
      <c r="D234" s="288"/>
      <c r="E234" s="288"/>
      <c r="F234" s="288"/>
    </row>
    <row r="235" spans="3:6" s="287" customFormat="1">
      <c r="C235" s="288"/>
      <c r="D235" s="288"/>
      <c r="E235" s="288"/>
      <c r="F235" s="288"/>
    </row>
    <row r="236" spans="3:6" s="287" customFormat="1">
      <c r="C236" s="288"/>
      <c r="D236" s="288"/>
      <c r="E236" s="288"/>
      <c r="F236" s="288"/>
    </row>
    <row r="237" spans="3:6" s="287" customFormat="1">
      <c r="C237" s="288"/>
      <c r="D237" s="288"/>
      <c r="E237" s="288"/>
      <c r="F237" s="288"/>
    </row>
    <row r="238" spans="3:6" s="287" customFormat="1">
      <c r="C238" s="288"/>
      <c r="D238" s="288"/>
      <c r="E238" s="288"/>
      <c r="F238" s="288"/>
    </row>
    <row r="239" spans="3:6" s="287" customFormat="1">
      <c r="C239" s="288"/>
      <c r="D239" s="288"/>
      <c r="E239" s="288"/>
      <c r="F239" s="288"/>
    </row>
    <row r="240" spans="3:6" s="287" customFormat="1">
      <c r="C240" s="288"/>
      <c r="D240" s="288"/>
      <c r="E240" s="288"/>
      <c r="F240" s="288"/>
    </row>
    <row r="241" spans="3:6" s="287" customFormat="1">
      <c r="C241" s="288"/>
      <c r="D241" s="288"/>
      <c r="E241" s="288"/>
      <c r="F241" s="288"/>
    </row>
    <row r="242" spans="3:6" s="287" customFormat="1">
      <c r="C242" s="288"/>
      <c r="D242" s="288"/>
      <c r="E242" s="288"/>
      <c r="F242" s="288"/>
    </row>
    <row r="243" spans="3:6" s="287" customFormat="1">
      <c r="C243" s="288"/>
      <c r="D243" s="288"/>
      <c r="E243" s="288"/>
      <c r="F243" s="288"/>
    </row>
    <row r="244" spans="3:6" s="287" customFormat="1">
      <c r="C244" s="288"/>
      <c r="D244" s="288"/>
      <c r="E244" s="288"/>
      <c r="F244" s="288"/>
    </row>
    <row r="245" spans="3:6" s="287" customFormat="1">
      <c r="C245" s="288"/>
      <c r="D245" s="288"/>
      <c r="E245" s="288"/>
      <c r="F245" s="288"/>
    </row>
    <row r="246" spans="3:6" s="287" customFormat="1">
      <c r="C246" s="288"/>
      <c r="D246" s="288"/>
      <c r="E246" s="288"/>
      <c r="F246" s="288"/>
    </row>
    <row r="247" spans="3:6" s="287" customFormat="1">
      <c r="C247" s="288"/>
      <c r="D247" s="288"/>
      <c r="E247" s="288"/>
      <c r="F247" s="288"/>
    </row>
    <row r="248" spans="3:6" s="287" customFormat="1">
      <c r="C248" s="288"/>
      <c r="D248" s="288"/>
      <c r="E248" s="288"/>
      <c r="F248" s="288"/>
    </row>
    <row r="249" spans="3:6" s="287" customFormat="1">
      <c r="C249" s="288"/>
      <c r="D249" s="288"/>
      <c r="E249" s="288"/>
      <c r="F249" s="288"/>
    </row>
    <row r="250" spans="3:6" s="287" customFormat="1">
      <c r="C250" s="288"/>
      <c r="D250" s="288"/>
      <c r="E250" s="288"/>
      <c r="F250" s="288"/>
    </row>
    <row r="251" spans="3:6" s="287" customFormat="1">
      <c r="C251" s="288"/>
      <c r="D251" s="288"/>
      <c r="E251" s="288"/>
      <c r="F251" s="288"/>
    </row>
    <row r="252" spans="3:6" s="287" customFormat="1">
      <c r="C252" s="288"/>
      <c r="D252" s="288"/>
      <c r="E252" s="288"/>
      <c r="F252" s="288"/>
    </row>
    <row r="253" spans="3:6" s="287" customFormat="1">
      <c r="C253" s="288"/>
      <c r="D253" s="288"/>
      <c r="E253" s="288"/>
      <c r="F253" s="288"/>
    </row>
    <row r="254" spans="3:6" s="287" customFormat="1">
      <c r="C254" s="288"/>
      <c r="D254" s="288"/>
      <c r="E254" s="288"/>
      <c r="F254" s="288"/>
    </row>
    <row r="255" spans="3:6" s="287" customFormat="1">
      <c r="C255" s="288"/>
      <c r="D255" s="288"/>
      <c r="E255" s="288"/>
      <c r="F255" s="288"/>
    </row>
    <row r="256" spans="3:6" s="287" customFormat="1">
      <c r="C256" s="288"/>
      <c r="D256" s="288"/>
      <c r="E256" s="288"/>
      <c r="F256" s="288"/>
    </row>
    <row r="257" spans="3:6" s="287" customFormat="1">
      <c r="C257" s="288"/>
      <c r="D257" s="288"/>
      <c r="E257" s="288"/>
      <c r="F257" s="288"/>
    </row>
    <row r="258" spans="3:6" s="287" customFormat="1">
      <c r="C258" s="288"/>
      <c r="D258" s="288"/>
      <c r="E258" s="288"/>
      <c r="F258" s="288"/>
    </row>
    <row r="259" spans="3:6" s="287" customFormat="1">
      <c r="C259" s="288"/>
      <c r="D259" s="288"/>
      <c r="E259" s="288"/>
      <c r="F259" s="288"/>
    </row>
    <row r="260" spans="3:6" s="287" customFormat="1">
      <c r="C260" s="288"/>
      <c r="D260" s="288"/>
      <c r="E260" s="288"/>
      <c r="F260" s="288"/>
    </row>
    <row r="261" spans="3:6" s="287" customFormat="1">
      <c r="C261" s="288"/>
      <c r="D261" s="288"/>
      <c r="E261" s="288"/>
      <c r="F261" s="288"/>
    </row>
    <row r="262" spans="3:6" s="287" customFormat="1">
      <c r="C262" s="288"/>
      <c r="D262" s="288"/>
      <c r="E262" s="288"/>
      <c r="F262" s="288"/>
    </row>
    <row r="263" spans="3:6" s="287" customFormat="1">
      <c r="C263" s="288"/>
      <c r="D263" s="288"/>
      <c r="E263" s="288"/>
      <c r="F263" s="288"/>
    </row>
    <row r="264" spans="3:6" s="287" customFormat="1">
      <c r="C264" s="288"/>
      <c r="D264" s="288"/>
      <c r="E264" s="288"/>
      <c r="F264" s="288"/>
    </row>
    <row r="265" spans="3:6" s="287" customFormat="1">
      <c r="C265" s="288"/>
      <c r="D265" s="288"/>
      <c r="E265" s="288"/>
      <c r="F265" s="288"/>
    </row>
    <row r="266" spans="3:6" s="287" customFormat="1">
      <c r="C266" s="288"/>
      <c r="D266" s="288"/>
      <c r="E266" s="288"/>
      <c r="F266" s="288"/>
    </row>
    <row r="267" spans="3:6" s="287" customFormat="1">
      <c r="C267" s="288"/>
      <c r="D267" s="288"/>
      <c r="E267" s="288"/>
      <c r="F267" s="288"/>
    </row>
    <row r="268" spans="3:6" s="287" customFormat="1">
      <c r="C268" s="288"/>
      <c r="D268" s="288"/>
      <c r="E268" s="288"/>
      <c r="F268" s="288"/>
    </row>
    <row r="269" spans="3:6" s="287" customFormat="1">
      <c r="C269" s="288"/>
      <c r="D269" s="288"/>
      <c r="E269" s="288"/>
      <c r="F269" s="288"/>
    </row>
    <row r="270" spans="3:6" s="287" customFormat="1">
      <c r="C270" s="288"/>
      <c r="D270" s="288"/>
      <c r="E270" s="288"/>
      <c r="F270" s="288"/>
    </row>
    <row r="271" spans="3:6" s="287" customFormat="1">
      <c r="C271" s="288"/>
      <c r="D271" s="288"/>
      <c r="E271" s="288"/>
      <c r="F271" s="288"/>
    </row>
    <row r="272" spans="3:6" s="287" customFormat="1">
      <c r="C272" s="288"/>
      <c r="D272" s="288"/>
      <c r="E272" s="288"/>
      <c r="F272" s="288"/>
    </row>
    <row r="273" spans="3:6" s="287" customFormat="1">
      <c r="C273" s="288"/>
      <c r="D273" s="288"/>
      <c r="E273" s="288"/>
      <c r="F273" s="288"/>
    </row>
    <row r="274" spans="3:6" s="287" customFormat="1">
      <c r="C274" s="288"/>
      <c r="D274" s="288"/>
      <c r="E274" s="288"/>
      <c r="F274" s="288"/>
    </row>
    <row r="275" spans="3:6" s="287" customFormat="1">
      <c r="C275" s="288"/>
      <c r="D275" s="288"/>
      <c r="E275" s="288"/>
      <c r="F275" s="288"/>
    </row>
    <row r="276" spans="3:6" s="287" customFormat="1">
      <c r="C276" s="288"/>
      <c r="D276" s="288"/>
      <c r="E276" s="288"/>
      <c r="F276" s="288"/>
    </row>
    <row r="277" spans="3:6" s="287" customFormat="1">
      <c r="C277" s="288"/>
      <c r="D277" s="288"/>
      <c r="E277" s="288"/>
      <c r="F277" s="288"/>
    </row>
    <row r="278" spans="3:6" s="287" customFormat="1">
      <c r="C278" s="288"/>
      <c r="D278" s="288"/>
      <c r="E278" s="288"/>
      <c r="F278" s="288"/>
    </row>
    <row r="279" spans="3:6" s="287" customFormat="1">
      <c r="C279" s="288"/>
      <c r="D279" s="288"/>
      <c r="E279" s="288"/>
      <c r="F279" s="288"/>
    </row>
    <row r="280" spans="3:6" s="287" customFormat="1">
      <c r="C280" s="288"/>
      <c r="D280" s="288"/>
      <c r="E280" s="288"/>
      <c r="F280" s="288"/>
    </row>
    <row r="281" spans="3:6" s="287" customFormat="1">
      <c r="C281" s="288"/>
      <c r="D281" s="288"/>
      <c r="E281" s="288"/>
      <c r="F281" s="288"/>
    </row>
    <row r="282" spans="3:6" s="287" customFormat="1">
      <c r="C282" s="288"/>
      <c r="D282" s="288"/>
      <c r="E282" s="288"/>
      <c r="F282" s="288"/>
    </row>
    <row r="283" spans="3:6" s="287" customFormat="1">
      <c r="C283" s="288"/>
      <c r="D283" s="288"/>
      <c r="E283" s="288"/>
      <c r="F283" s="288"/>
    </row>
    <row r="284" spans="3:6" s="287" customFormat="1">
      <c r="C284" s="288"/>
      <c r="D284" s="288"/>
      <c r="E284" s="288"/>
      <c r="F284" s="288"/>
    </row>
    <row r="285" spans="3:6" s="287" customFormat="1">
      <c r="C285" s="288"/>
      <c r="D285" s="288"/>
      <c r="E285" s="288"/>
      <c r="F285" s="288"/>
    </row>
    <row r="286" spans="3:6" s="287" customFormat="1">
      <c r="C286" s="288"/>
      <c r="D286" s="288"/>
      <c r="E286" s="288"/>
      <c r="F286" s="288"/>
    </row>
    <row r="287" spans="3:6" s="287" customFormat="1">
      <c r="C287" s="288"/>
      <c r="D287" s="288"/>
      <c r="E287" s="288"/>
      <c r="F287" s="288"/>
    </row>
    <row r="288" spans="3:6" s="287" customFormat="1">
      <c r="C288" s="288"/>
      <c r="D288" s="288"/>
      <c r="E288" s="288"/>
      <c r="F288" s="288"/>
    </row>
    <row r="289" spans="3:6" s="287" customFormat="1">
      <c r="C289" s="288"/>
      <c r="D289" s="288"/>
      <c r="E289" s="288"/>
      <c r="F289" s="288"/>
    </row>
    <row r="290" spans="3:6" s="287" customFormat="1">
      <c r="C290" s="288"/>
      <c r="D290" s="288"/>
      <c r="E290" s="288"/>
      <c r="F290" s="288"/>
    </row>
    <row r="291" spans="3:6" s="287" customFormat="1">
      <c r="C291" s="288"/>
      <c r="D291" s="288"/>
      <c r="E291" s="288"/>
      <c r="F291" s="288"/>
    </row>
    <row r="292" spans="3:6" s="287" customFormat="1">
      <c r="C292" s="288"/>
      <c r="D292" s="288"/>
      <c r="E292" s="288"/>
      <c r="F292" s="288"/>
    </row>
    <row r="293" spans="3:6" s="287" customFormat="1">
      <c r="C293" s="288"/>
      <c r="D293" s="288"/>
      <c r="E293" s="288"/>
      <c r="F293" s="288"/>
    </row>
    <row r="294" spans="3:6" s="287" customFormat="1">
      <c r="C294" s="288"/>
      <c r="D294" s="288"/>
      <c r="E294" s="288"/>
      <c r="F294" s="288"/>
    </row>
    <row r="295" spans="3:6" s="287" customFormat="1">
      <c r="C295" s="288"/>
      <c r="D295" s="288"/>
      <c r="E295" s="288"/>
      <c r="F295" s="288"/>
    </row>
    <row r="296" spans="3:6" s="287" customFormat="1">
      <c r="C296" s="288"/>
      <c r="D296" s="288"/>
      <c r="E296" s="288"/>
      <c r="F296" s="288"/>
    </row>
    <row r="297" spans="3:6" s="287" customFormat="1">
      <c r="C297" s="288"/>
      <c r="D297" s="288"/>
      <c r="E297" s="288"/>
      <c r="F297" s="288"/>
    </row>
    <row r="298" spans="3:6" s="287" customFormat="1">
      <c r="C298" s="288"/>
      <c r="D298" s="288"/>
      <c r="E298" s="288"/>
      <c r="F298" s="288"/>
    </row>
    <row r="299" spans="3:6" s="287" customFormat="1">
      <c r="C299" s="288"/>
      <c r="D299" s="288"/>
      <c r="E299" s="288"/>
      <c r="F299" s="288"/>
    </row>
    <row r="300" spans="3:6" s="287" customFormat="1">
      <c r="C300" s="288"/>
      <c r="D300" s="288"/>
      <c r="E300" s="288"/>
      <c r="F300" s="288"/>
    </row>
    <row r="301" spans="3:6" s="287" customFormat="1">
      <c r="C301" s="288"/>
      <c r="D301" s="288"/>
      <c r="E301" s="288"/>
      <c r="F301" s="288"/>
    </row>
    <row r="302" spans="3:6" s="287" customFormat="1">
      <c r="C302" s="288"/>
      <c r="D302" s="288"/>
      <c r="E302" s="288"/>
      <c r="F302" s="288"/>
    </row>
    <row r="303" spans="3:6" s="287" customFormat="1">
      <c r="C303" s="288"/>
      <c r="D303" s="288"/>
      <c r="E303" s="288"/>
      <c r="F303" s="288"/>
    </row>
    <row r="304" spans="3:6" s="287" customFormat="1">
      <c r="C304" s="288"/>
      <c r="D304" s="288"/>
      <c r="E304" s="288"/>
      <c r="F304" s="288"/>
    </row>
    <row r="305" spans="3:6" s="287" customFormat="1">
      <c r="C305" s="288"/>
      <c r="D305" s="288"/>
      <c r="E305" s="288"/>
      <c r="F305" s="288"/>
    </row>
    <row r="306" spans="3:6" s="287" customFormat="1">
      <c r="C306" s="288"/>
      <c r="D306" s="288"/>
      <c r="E306" s="288"/>
      <c r="F306" s="288"/>
    </row>
    <row r="307" spans="3:6" s="287" customFormat="1">
      <c r="C307" s="288"/>
      <c r="D307" s="288"/>
      <c r="E307" s="288"/>
      <c r="F307" s="288"/>
    </row>
    <row r="308" spans="3:6" s="287" customFormat="1">
      <c r="C308" s="288"/>
      <c r="D308" s="288"/>
      <c r="E308" s="288"/>
      <c r="F308" s="288"/>
    </row>
    <row r="309" spans="3:6" s="287" customFormat="1">
      <c r="C309" s="288"/>
      <c r="D309" s="288"/>
      <c r="E309" s="288"/>
      <c r="F309" s="288"/>
    </row>
    <row r="310" spans="3:6" s="287" customFormat="1">
      <c r="C310" s="288"/>
      <c r="D310" s="288"/>
      <c r="E310" s="288"/>
      <c r="F310" s="288"/>
    </row>
    <row r="311" spans="3:6" s="287" customFormat="1">
      <c r="C311" s="288"/>
      <c r="D311" s="288"/>
      <c r="E311" s="288"/>
      <c r="F311" s="288"/>
    </row>
    <row r="312" spans="3:6" s="287" customFormat="1">
      <c r="C312" s="288"/>
      <c r="D312" s="288"/>
      <c r="E312" s="288"/>
      <c r="F312" s="288"/>
    </row>
    <row r="313" spans="3:6" s="287" customFormat="1">
      <c r="C313" s="288"/>
      <c r="D313" s="288"/>
      <c r="E313" s="288"/>
      <c r="F313" s="288"/>
    </row>
    <row r="314" spans="3:6" s="287" customFormat="1">
      <c r="C314" s="288"/>
      <c r="D314" s="288"/>
      <c r="E314" s="288"/>
      <c r="F314" s="288"/>
    </row>
    <row r="315" spans="3:6" s="287" customFormat="1">
      <c r="C315" s="288"/>
      <c r="D315" s="288"/>
      <c r="E315" s="288"/>
      <c r="F315" s="288"/>
    </row>
    <row r="316" spans="3:6" s="287" customFormat="1">
      <c r="C316" s="288"/>
      <c r="D316" s="288"/>
      <c r="E316" s="288"/>
      <c r="F316" s="288"/>
    </row>
    <row r="317" spans="3:6" s="287" customFormat="1">
      <c r="C317" s="288"/>
      <c r="D317" s="288"/>
      <c r="E317" s="288"/>
      <c r="F317" s="288"/>
    </row>
    <row r="318" spans="3:6" s="287" customFormat="1">
      <c r="C318" s="288"/>
      <c r="D318" s="288"/>
      <c r="E318" s="288"/>
      <c r="F318" s="288"/>
    </row>
    <row r="319" spans="3:6" s="287" customFormat="1">
      <c r="C319" s="288"/>
      <c r="D319" s="288"/>
      <c r="E319" s="288"/>
      <c r="F319" s="288"/>
    </row>
    <row r="320" spans="3:6" s="287" customFormat="1">
      <c r="C320" s="288"/>
      <c r="D320" s="288"/>
      <c r="E320" s="288"/>
      <c r="F320" s="288"/>
    </row>
  </sheetData>
  <autoFilter ref="A11:I52"/>
  <mergeCells count="28">
    <mergeCell ref="A6:I6"/>
    <mergeCell ref="A1:I1"/>
    <mergeCell ref="A2:I2"/>
    <mergeCell ref="A3:I3"/>
    <mergeCell ref="A4:I4"/>
    <mergeCell ref="A5:I5"/>
    <mergeCell ref="B64:I64"/>
    <mergeCell ref="A8:A10"/>
    <mergeCell ref="B8:B10"/>
    <mergeCell ref="C8:C10"/>
    <mergeCell ref="D8:D10"/>
    <mergeCell ref="E8:E10"/>
    <mergeCell ref="F8:F10"/>
    <mergeCell ref="G8:I8"/>
    <mergeCell ref="G9:I9"/>
    <mergeCell ref="A52:B52"/>
    <mergeCell ref="C52:E52"/>
    <mergeCell ref="F52:I52"/>
    <mergeCell ref="B70:D70"/>
    <mergeCell ref="E70:F70"/>
    <mergeCell ref="B71:D71"/>
    <mergeCell ref="E71:F71"/>
    <mergeCell ref="B67:D67"/>
    <mergeCell ref="E67:F67"/>
    <mergeCell ref="B68:D68"/>
    <mergeCell ref="E68:F68"/>
    <mergeCell ref="B69:D69"/>
    <mergeCell ref="E69:F69"/>
  </mergeCells>
  <pageMargins left="0.5118110236220472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 1 Индикаторы</vt:lpstr>
      <vt:lpstr>Прил.2 МБ</vt:lpstr>
      <vt:lpstr>Прил.3 Все средства</vt:lpstr>
      <vt:lpstr>Прил 4 Выполнение плана МП</vt:lpstr>
      <vt:lpstr>Прил 5. Муниц. задание</vt:lpstr>
      <vt:lpstr>Оценка эффективности</vt:lpstr>
      <vt:lpstr>'Прил 1 Индикаторы'!Заголовки_для_печати</vt:lpstr>
      <vt:lpstr>'Прил 4 Выполнение плана МП'!Заголовки_для_печати</vt:lpstr>
      <vt:lpstr>'Прил.2 МБ'!Заголовки_для_печати</vt:lpstr>
      <vt:lpstr>'Прил.3 Все средства'!Заголовки_для_печати</vt:lpstr>
      <vt:lpstr>'Прил 1 Индикаторы'!Область_печати</vt:lpstr>
      <vt:lpstr>'Прил.2 МБ'!Область_печати</vt:lpstr>
      <vt:lpstr>'Прил.3 Все средства'!Область_печати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Пользователь</cp:lastModifiedBy>
  <cp:lastPrinted>2019-02-18T07:10:49Z</cp:lastPrinted>
  <dcterms:created xsi:type="dcterms:W3CDTF">2013-12-11T05:43:24Z</dcterms:created>
  <dcterms:modified xsi:type="dcterms:W3CDTF">2019-02-18T07:19:21Z</dcterms:modified>
</cp:coreProperties>
</file>