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30" yWindow="-105" windowWidth="15195" windowHeight="12690" tabRatio="805"/>
  </bookViews>
  <sheets>
    <sheet name="Прил 1 Индикаторы" sheetId="4" r:id="rId1"/>
    <sheet name="Прил.2 МБ" sheetId="11" r:id="rId2"/>
    <sheet name="Прил.3 Все средства" sheetId="6" r:id="rId3"/>
    <sheet name="Прил 4 Выполнение плана МП" sheetId="16" r:id="rId4"/>
    <sheet name="Прил 5. Муниц. задание" sheetId="13" r:id="rId5"/>
    <sheet name="Оценка эффективности" sheetId="14" r:id="rId6"/>
  </sheets>
  <definedNames>
    <definedName name="_xlnm._FilterDatabase" localSheetId="5" hidden="1">'Оценка эффективности'!$A$11:$I$50</definedName>
    <definedName name="_xlnm._FilterDatabase" localSheetId="2" hidden="1">'Прил.3 Все средства'!$A$7:$E$130</definedName>
    <definedName name="_xlnm.Print_Titles" localSheetId="0">'Прил 1 Индикаторы'!$5:$7</definedName>
    <definedName name="_xlnm.Print_Titles" localSheetId="3">'Прил 4 Выполнение плана МП'!$4:$6</definedName>
    <definedName name="_xlnm.Print_Titles" localSheetId="1">'Прил.2 МБ'!$3:$5</definedName>
    <definedName name="_xlnm.Print_Titles" localSheetId="2">'Прил.3 Все средства'!$5:$7</definedName>
    <definedName name="_xlnm.Print_Area" localSheetId="1">'Прил.2 МБ'!$A$1:$K$139</definedName>
    <definedName name="_xlnm.Print_Area" localSheetId="2">'Прил.3 Все средства'!$A$1:$E$525</definedName>
  </definedNames>
  <calcPr calcId="125725"/>
</workbook>
</file>

<file path=xl/calcChain.xml><?xml version="1.0" encoding="utf-8"?>
<calcChain xmlns="http://schemas.openxmlformats.org/spreadsheetml/2006/main">
  <c r="E504" i="6"/>
  <c r="E501" s="1"/>
  <c r="D504"/>
  <c r="D501" s="1"/>
  <c r="D491"/>
  <c r="E491"/>
  <c r="D493"/>
  <c r="E493"/>
  <c r="D494"/>
  <c r="E494"/>
  <c r="E490"/>
  <c r="D490"/>
  <c r="I129" i="11" l="1"/>
  <c r="J129"/>
  <c r="I130"/>
  <c r="J130"/>
  <c r="J116" s="1"/>
  <c r="H130"/>
  <c r="H129"/>
  <c r="I116"/>
  <c r="H116"/>
  <c r="I115"/>
  <c r="J115"/>
  <c r="H115"/>
  <c r="I131" l="1"/>
  <c r="D498" i="6" s="1"/>
  <c r="J131" i="11"/>
  <c r="E498" i="6" s="1"/>
  <c r="H131" i="11"/>
  <c r="I128"/>
  <c r="I127" s="1"/>
  <c r="J128"/>
  <c r="J127" s="1"/>
  <c r="H128"/>
  <c r="H127" s="1"/>
  <c r="D492" i="6" l="1"/>
  <c r="D489" s="1"/>
  <c r="D495"/>
  <c r="E495"/>
  <c r="E492"/>
  <c r="J48" i="11"/>
  <c r="I48"/>
  <c r="J30"/>
  <c r="I30"/>
  <c r="J28"/>
  <c r="I28"/>
  <c r="H93" i="16" l="1"/>
  <c r="J104" l="1"/>
  <c r="K104"/>
  <c r="J96"/>
  <c r="K96"/>
  <c r="I48"/>
  <c r="I47"/>
  <c r="I46"/>
  <c r="I45"/>
  <c r="I44"/>
  <c r="I43"/>
  <c r="H46" l="1"/>
  <c r="H47"/>
  <c r="H111"/>
  <c r="J95"/>
  <c r="K95"/>
  <c r="K90"/>
  <c r="J90"/>
  <c r="K83"/>
  <c r="J83"/>
  <c r="K72"/>
  <c r="J72"/>
  <c r="K67"/>
  <c r="J67"/>
  <c r="K62"/>
  <c r="J62"/>
  <c r="H57"/>
  <c r="K55"/>
  <c r="J55"/>
  <c r="H54"/>
  <c r="K53"/>
  <c r="J53"/>
  <c r="I53"/>
  <c r="H48"/>
  <c r="H45"/>
  <c r="H44"/>
  <c r="H43"/>
  <c r="K42"/>
  <c r="J42"/>
  <c r="I42"/>
  <c r="K37"/>
  <c r="J37"/>
  <c r="K34"/>
  <c r="J34"/>
  <c r="K29"/>
  <c r="J29"/>
  <c r="K24"/>
  <c r="J24"/>
  <c r="K19"/>
  <c r="J19"/>
  <c r="H18"/>
  <c r="K12"/>
  <c r="J12"/>
  <c r="K8"/>
  <c r="J8"/>
  <c r="H53" l="1"/>
  <c r="K71"/>
  <c r="J52"/>
  <c r="J71"/>
  <c r="K52"/>
  <c r="K7"/>
  <c r="J7"/>
  <c r="H42"/>
  <c r="D22" i="13"/>
  <c r="C13"/>
  <c r="B13"/>
  <c r="J121" i="16" l="1"/>
  <c r="K121"/>
  <c r="E8" i="13"/>
  <c r="F8"/>
  <c r="D8"/>
  <c r="C23"/>
  <c r="B23"/>
  <c r="C18"/>
  <c r="B18"/>
  <c r="C9"/>
  <c r="B9"/>
  <c r="D360" i="6" l="1"/>
  <c r="D42"/>
  <c r="E42"/>
  <c r="D44"/>
  <c r="E44"/>
  <c r="D45"/>
  <c r="E45"/>
  <c r="E41"/>
  <c r="D41"/>
  <c r="D72"/>
  <c r="E72"/>
  <c r="D74"/>
  <c r="E74"/>
  <c r="D75"/>
  <c r="E75"/>
  <c r="E71"/>
  <c r="D71"/>
  <c r="D96"/>
  <c r="E96"/>
  <c r="D98"/>
  <c r="E98"/>
  <c r="D99"/>
  <c r="E99"/>
  <c r="E95"/>
  <c r="D95"/>
  <c r="D115"/>
  <c r="E115"/>
  <c r="D117"/>
  <c r="E117"/>
  <c r="D118"/>
  <c r="E118"/>
  <c r="E114"/>
  <c r="D114"/>
  <c r="D135"/>
  <c r="E135"/>
  <c r="D137"/>
  <c r="E137"/>
  <c r="D138"/>
  <c r="E138"/>
  <c r="E134"/>
  <c r="D134"/>
  <c r="D148"/>
  <c r="E148"/>
  <c r="D150"/>
  <c r="E150"/>
  <c r="D151"/>
  <c r="E151"/>
  <c r="E147"/>
  <c r="D147"/>
  <c r="E523" l="1"/>
  <c r="D523"/>
  <c r="E517"/>
  <c r="D517"/>
  <c r="E511"/>
  <c r="D511"/>
  <c r="D454"/>
  <c r="E454"/>
  <c r="D456"/>
  <c r="E456"/>
  <c r="D457"/>
  <c r="E457"/>
  <c r="E453"/>
  <c r="D453"/>
  <c r="E485"/>
  <c r="D485"/>
  <c r="E479"/>
  <c r="E476" s="1"/>
  <c r="D479"/>
  <c r="D476" s="1"/>
  <c r="I108" i="16" s="1"/>
  <c r="H108" s="1"/>
  <c r="E473" i="6"/>
  <c r="D473"/>
  <c r="D470" s="1"/>
  <c r="I107" i="16" s="1"/>
  <c r="H107" s="1"/>
  <c r="E455" i="6" l="1"/>
  <c r="D455"/>
  <c r="E470"/>
  <c r="E436"/>
  <c r="D436"/>
  <c r="D433" s="1"/>
  <c r="I98" i="16" s="1"/>
  <c r="H98" s="1"/>
  <c r="E430" i="6"/>
  <c r="E427" s="1"/>
  <c r="D430"/>
  <c r="D427" s="1"/>
  <c r="I97" i="16" s="1"/>
  <c r="D423" i="6"/>
  <c r="D416" s="1"/>
  <c r="E423"/>
  <c r="E416" s="1"/>
  <c r="D425"/>
  <c r="D418" s="1"/>
  <c r="E425"/>
  <c r="E418" s="1"/>
  <c r="D426"/>
  <c r="D419" s="1"/>
  <c r="E426"/>
  <c r="E419" s="1"/>
  <c r="E422"/>
  <c r="E415" s="1"/>
  <c r="D422"/>
  <c r="D415" s="1"/>
  <c r="D439"/>
  <c r="I100" i="16" s="1"/>
  <c r="H100" s="1"/>
  <c r="E439" i="6"/>
  <c r="E411"/>
  <c r="E408" s="1"/>
  <c r="E405"/>
  <c r="D411"/>
  <c r="D408" s="1"/>
  <c r="I92" i="16" s="1"/>
  <c r="H92" s="1"/>
  <c r="D405" i="6"/>
  <c r="D398"/>
  <c r="E398"/>
  <c r="D400"/>
  <c r="E400"/>
  <c r="D401"/>
  <c r="E401"/>
  <c r="E397"/>
  <c r="D397"/>
  <c r="E368"/>
  <c r="E374"/>
  <c r="E380"/>
  <c r="E386"/>
  <c r="E392"/>
  <c r="D392"/>
  <c r="D386"/>
  <c r="D380"/>
  <c r="D374"/>
  <c r="D368"/>
  <c r="E355"/>
  <c r="E352" s="1"/>
  <c r="E349"/>
  <c r="E346" s="1"/>
  <c r="E343"/>
  <c r="E340" s="1"/>
  <c r="E337"/>
  <c r="E334" s="1"/>
  <c r="E331"/>
  <c r="E325"/>
  <c r="E322" s="1"/>
  <c r="E319"/>
  <c r="E316" s="1"/>
  <c r="E313"/>
  <c r="E310" s="1"/>
  <c r="E307"/>
  <c r="E304" s="1"/>
  <c r="D300"/>
  <c r="E300"/>
  <c r="D302"/>
  <c r="E302"/>
  <c r="E299"/>
  <c r="D299"/>
  <c r="D355"/>
  <c r="D352" s="1"/>
  <c r="I81" i="16" s="1"/>
  <c r="H81" s="1"/>
  <c r="D349" i="6"/>
  <c r="D346" s="1"/>
  <c r="I80" i="16" s="1"/>
  <c r="H80" s="1"/>
  <c r="D343" i="6"/>
  <c r="D340" s="1"/>
  <c r="I79" i="16" s="1"/>
  <c r="H79" s="1"/>
  <c r="D337" i="6"/>
  <c r="D334" s="1"/>
  <c r="D331"/>
  <c r="D325"/>
  <c r="D322" s="1"/>
  <c r="I76" i="16" s="1"/>
  <c r="H76" s="1"/>
  <c r="D319" i="6"/>
  <c r="D316" s="1"/>
  <c r="I75" i="16" s="1"/>
  <c r="H75" s="1"/>
  <c r="D313" i="6"/>
  <c r="D310" s="1"/>
  <c r="I74" i="16" s="1"/>
  <c r="H74" s="1"/>
  <c r="D307" i="6"/>
  <c r="D304" s="1"/>
  <c r="I73" i="16" s="1"/>
  <c r="E288" i="6"/>
  <c r="E285" s="1"/>
  <c r="E282"/>
  <c r="E279" s="1"/>
  <c r="D275"/>
  <c r="E275"/>
  <c r="D277"/>
  <c r="E277"/>
  <c r="D278"/>
  <c r="E278"/>
  <c r="E274"/>
  <c r="D274"/>
  <c r="E264"/>
  <c r="E261" s="1"/>
  <c r="E258"/>
  <c r="E255" s="1"/>
  <c r="D251"/>
  <c r="E251"/>
  <c r="D253"/>
  <c r="E253"/>
  <c r="D254"/>
  <c r="E254"/>
  <c r="E250"/>
  <c r="D250"/>
  <c r="E246"/>
  <c r="E243" s="1"/>
  <c r="E240"/>
  <c r="E237" s="1"/>
  <c r="E234"/>
  <c r="E231" s="1"/>
  <c r="E228"/>
  <c r="E225" s="1"/>
  <c r="E222"/>
  <c r="E219" s="1"/>
  <c r="E216"/>
  <c r="E213" s="1"/>
  <c r="D209"/>
  <c r="E209"/>
  <c r="D211"/>
  <c r="E211"/>
  <c r="D212"/>
  <c r="E212"/>
  <c r="E208"/>
  <c r="D208"/>
  <c r="D197"/>
  <c r="E197"/>
  <c r="D198"/>
  <c r="E198"/>
  <c r="D199"/>
  <c r="E199"/>
  <c r="D200"/>
  <c r="E200"/>
  <c r="E193" s="1"/>
  <c r="E196"/>
  <c r="D196"/>
  <c r="D288"/>
  <c r="D285" s="1"/>
  <c r="I69" i="16" s="1"/>
  <c r="H69" s="1"/>
  <c r="D282" i="6"/>
  <c r="D270"/>
  <c r="D267" s="1"/>
  <c r="I65" i="16" s="1"/>
  <c r="H65" s="1"/>
  <c r="D264" i="6"/>
  <c r="D261" s="1"/>
  <c r="I64" i="16" s="1"/>
  <c r="H64" s="1"/>
  <c r="D258" i="6"/>
  <c r="D255" s="1"/>
  <c r="I63" i="16" s="1"/>
  <c r="D246" i="6"/>
  <c r="D243" s="1"/>
  <c r="I61" i="16" s="1"/>
  <c r="H61" s="1"/>
  <c r="D240" i="6"/>
  <c r="D237" s="1"/>
  <c r="I60" i="16" s="1"/>
  <c r="H60" s="1"/>
  <c r="D234" i="6"/>
  <c r="D231" s="1"/>
  <c r="I59" i="16" s="1"/>
  <c r="H59" s="1"/>
  <c r="D228" i="6"/>
  <c r="D225" s="1"/>
  <c r="I58" i="16" s="1"/>
  <c r="H58" s="1"/>
  <c r="D222" i="6"/>
  <c r="D219" s="1"/>
  <c r="D216"/>
  <c r="D213" s="1"/>
  <c r="I56" i="16" s="1"/>
  <c r="E520" i="6"/>
  <c r="D520"/>
  <c r="I119" i="16" s="1"/>
  <c r="H119" s="1"/>
  <c r="E514" i="6"/>
  <c r="D514"/>
  <c r="I117" i="16" s="1"/>
  <c r="H117" s="1"/>
  <c r="E508" i="6"/>
  <c r="D508"/>
  <c r="I115" i="16" s="1"/>
  <c r="H115" s="1"/>
  <c r="E489" i="6"/>
  <c r="I113" i="16"/>
  <c r="H113" s="1"/>
  <c r="E482" i="6"/>
  <c r="D482"/>
  <c r="I109" i="16" s="1"/>
  <c r="H109" s="1"/>
  <c r="E464" i="6"/>
  <c r="D464"/>
  <c r="I106" i="16" s="1"/>
  <c r="H106" s="1"/>
  <c r="E458" i="6"/>
  <c r="D458"/>
  <c r="I105" i="16" s="1"/>
  <c r="E452" i="6"/>
  <c r="D452"/>
  <c r="E445"/>
  <c r="D445"/>
  <c r="I102" i="16" s="1"/>
  <c r="H102" s="1"/>
  <c r="D402" i="6"/>
  <c r="I91" i="16" s="1"/>
  <c r="E267" i="6"/>
  <c r="E201"/>
  <c r="D201"/>
  <c r="E182"/>
  <c r="D182"/>
  <c r="I51" i="16" s="1"/>
  <c r="E22" i="6"/>
  <c r="E23"/>
  <c r="E25"/>
  <c r="E26"/>
  <c r="D23"/>
  <c r="D25"/>
  <c r="D26"/>
  <c r="D22"/>
  <c r="D193" l="1"/>
  <c r="I96" i="16"/>
  <c r="H97"/>
  <c r="D303" i="6"/>
  <c r="I78" i="16"/>
  <c r="H78" s="1"/>
  <c r="H73"/>
  <c r="H56"/>
  <c r="I55"/>
  <c r="E189" i="6"/>
  <c r="D192"/>
  <c r="D292"/>
  <c r="I104" i="16"/>
  <c r="H105"/>
  <c r="H104" s="1"/>
  <c r="E192" i="6"/>
  <c r="E190"/>
  <c r="E328"/>
  <c r="H91" i="16"/>
  <c r="I90"/>
  <c r="H90" s="1"/>
  <c r="I62"/>
  <c r="H63"/>
  <c r="H62" s="1"/>
  <c r="D190" i="6"/>
  <c r="E195"/>
  <c r="D195"/>
  <c r="E276"/>
  <c r="E273" s="1"/>
  <c r="D399"/>
  <c r="D363" s="1"/>
  <c r="D295" s="1"/>
  <c r="E424"/>
  <c r="D189"/>
  <c r="D424"/>
  <c r="E252"/>
  <c r="E249" s="1"/>
  <c r="E399"/>
  <c r="E363" s="1"/>
  <c r="E295" s="1"/>
  <c r="E433"/>
  <c r="E364"/>
  <c r="E402"/>
  <c r="D276"/>
  <c r="D273" s="1"/>
  <c r="E362"/>
  <c r="E210"/>
  <c r="E207" s="1"/>
  <c r="D362"/>
  <c r="D252"/>
  <c r="D249" s="1"/>
  <c r="D301"/>
  <c r="D210"/>
  <c r="E301"/>
  <c r="E303"/>
  <c r="D328"/>
  <c r="I77" i="16" s="1"/>
  <c r="H77" s="1"/>
  <c r="D279" i="6"/>
  <c r="I68" i="16" s="1"/>
  <c r="E417" i="6" l="1"/>
  <c r="E414" s="1"/>
  <c r="D421"/>
  <c r="D361" s="1"/>
  <c r="D293" s="1"/>
  <c r="D417"/>
  <c r="D396"/>
  <c r="E421"/>
  <c r="E361" s="1"/>
  <c r="E293" s="1"/>
  <c r="E298"/>
  <c r="E396"/>
  <c r="H55" i="16"/>
  <c r="E294" i="6"/>
  <c r="I67" i="16"/>
  <c r="I52" s="1"/>
  <c r="H68"/>
  <c r="H67" s="1"/>
  <c r="D364" i="6"/>
  <c r="D296" s="1"/>
  <c r="D414"/>
  <c r="H96" i="16"/>
  <c r="I95"/>
  <c r="E296" i="6"/>
  <c r="D298"/>
  <c r="D294"/>
  <c r="I72" i="16"/>
  <c r="E360" i="6"/>
  <c r="E191"/>
  <c r="E188" s="1"/>
  <c r="D191"/>
  <c r="D188" s="1"/>
  <c r="D207"/>
  <c r="D389"/>
  <c r="I88" i="16" s="1"/>
  <c r="H88" s="1"/>
  <c r="E383" i="6"/>
  <c r="E389"/>
  <c r="D377"/>
  <c r="I86" i="16" s="1"/>
  <c r="H86" s="1"/>
  <c r="D359" i="6"/>
  <c r="D383"/>
  <c r="I87" i="16" s="1"/>
  <c r="H87" s="1"/>
  <c r="D371" i="6"/>
  <c r="I85" i="16" s="1"/>
  <c r="H85" s="1"/>
  <c r="D365" i="6"/>
  <c r="I84" i="16" s="1"/>
  <c r="D177" i="6"/>
  <c r="D15" s="1"/>
  <c r="D9" s="1"/>
  <c r="E177"/>
  <c r="E15" s="1"/>
  <c r="D178"/>
  <c r="D16" s="1"/>
  <c r="D10" s="1"/>
  <c r="E178"/>
  <c r="E16" s="1"/>
  <c r="E10" s="1"/>
  <c r="D180"/>
  <c r="D18" s="1"/>
  <c r="D12" s="1"/>
  <c r="E180"/>
  <c r="E18" s="1"/>
  <c r="E12" s="1"/>
  <c r="D181"/>
  <c r="D19" s="1"/>
  <c r="E181"/>
  <c r="E19" s="1"/>
  <c r="E179"/>
  <c r="D179"/>
  <c r="E161"/>
  <c r="E158" s="1"/>
  <c r="E167"/>
  <c r="E164" s="1"/>
  <c r="D167"/>
  <c r="D164" s="1"/>
  <c r="I40" i="16" s="1"/>
  <c r="H40" s="1"/>
  <c r="D161" i="6"/>
  <c r="D158" s="1"/>
  <c r="I39" i="16" s="1"/>
  <c r="H39" s="1"/>
  <c r="E155" i="6"/>
  <c r="D155"/>
  <c r="E142"/>
  <c r="D142"/>
  <c r="E122"/>
  <c r="E128"/>
  <c r="E125" s="1"/>
  <c r="D128"/>
  <c r="D125" s="1"/>
  <c r="I31" i="16" s="1"/>
  <c r="H31" s="1"/>
  <c r="D122" i="6"/>
  <c r="E103"/>
  <c r="E109"/>
  <c r="E106" s="1"/>
  <c r="D291" l="1"/>
  <c r="H52" i="16"/>
  <c r="D152" i="6"/>
  <c r="I38" i="16" s="1"/>
  <c r="D149" i="6"/>
  <c r="D146" s="1"/>
  <c r="H95" i="16"/>
  <c r="H84"/>
  <c r="I83"/>
  <c r="H83" s="1"/>
  <c r="H72"/>
  <c r="E13" i="6"/>
  <c r="D13"/>
  <c r="E139"/>
  <c r="E136"/>
  <c r="E133" s="1"/>
  <c r="D119"/>
  <c r="I30" i="16" s="1"/>
  <c r="D116" i="6"/>
  <c r="D113" s="1"/>
  <c r="D139"/>
  <c r="I35" i="16" s="1"/>
  <c r="D136" i="6"/>
  <c r="D133" s="1"/>
  <c r="E100"/>
  <c r="E97"/>
  <c r="E94" s="1"/>
  <c r="E119"/>
  <c r="E116"/>
  <c r="E113" s="1"/>
  <c r="E152"/>
  <c r="E149"/>
  <c r="E146" s="1"/>
  <c r="E359"/>
  <c r="E292"/>
  <c r="E176"/>
  <c r="E365"/>
  <c r="E377"/>
  <c r="E371"/>
  <c r="D176"/>
  <c r="E79"/>
  <c r="E85"/>
  <c r="E82" s="1"/>
  <c r="E91"/>
  <c r="E88" s="1"/>
  <c r="D109"/>
  <c r="D106" s="1"/>
  <c r="I26" i="16" s="1"/>
  <c r="H26" s="1"/>
  <c r="D103" i="6"/>
  <c r="D91"/>
  <c r="D88" s="1"/>
  <c r="I22" i="16" s="1"/>
  <c r="H22" s="1"/>
  <c r="D85" i="6"/>
  <c r="D82" s="1"/>
  <c r="I21" i="16" s="1"/>
  <c r="H21" s="1"/>
  <c r="D79" i="6"/>
  <c r="E67"/>
  <c r="E64" s="1"/>
  <c r="D67"/>
  <c r="D64" s="1"/>
  <c r="I17" i="16" s="1"/>
  <c r="H17" s="1"/>
  <c r="E49" i="6"/>
  <c r="E55"/>
  <c r="E52" s="1"/>
  <c r="E61"/>
  <c r="E58" s="1"/>
  <c r="D61"/>
  <c r="D58" s="1"/>
  <c r="I15" i="16" s="1"/>
  <c r="H15" s="1"/>
  <c r="D55" i="6"/>
  <c r="D52" s="1"/>
  <c r="I14" i="16" s="1"/>
  <c r="H14" s="1"/>
  <c r="D49" i="6"/>
  <c r="E30"/>
  <c r="E36"/>
  <c r="E33" s="1"/>
  <c r="D36"/>
  <c r="D33" s="1"/>
  <c r="I10" i="16" s="1"/>
  <c r="H10" s="1"/>
  <c r="D30" i="6"/>
  <c r="D46" l="1"/>
  <c r="I13" i="16" s="1"/>
  <c r="D43" i="6"/>
  <c r="D40" s="1"/>
  <c r="D76"/>
  <c r="I20" i="16" s="1"/>
  <c r="D73" i="6"/>
  <c r="D70" s="1"/>
  <c r="H30" i="16"/>
  <c r="I29"/>
  <c r="H29" s="1"/>
  <c r="H38"/>
  <c r="I37"/>
  <c r="H37" s="1"/>
  <c r="D100" i="6"/>
  <c r="I25" i="16" s="1"/>
  <c r="D97" i="6"/>
  <c r="D94" s="1"/>
  <c r="E76"/>
  <c r="E73"/>
  <c r="E70" s="1"/>
  <c r="H35" i="16"/>
  <c r="I34"/>
  <c r="H34" s="1"/>
  <c r="E46" i="6"/>
  <c r="E43"/>
  <c r="E40" s="1"/>
  <c r="I71" i="16"/>
  <c r="E9" i="6"/>
  <c r="E291"/>
  <c r="E27"/>
  <c r="E24"/>
  <c r="D27"/>
  <c r="I9" i="16" s="1"/>
  <c r="D24" i="6"/>
  <c r="J122" i="11"/>
  <c r="I122"/>
  <c r="H122"/>
  <c r="H118"/>
  <c r="J118"/>
  <c r="J114" s="1"/>
  <c r="J113" s="1"/>
  <c r="I118"/>
  <c r="I114" s="1"/>
  <c r="I113" s="1"/>
  <c r="H114" l="1"/>
  <c r="H113" s="1"/>
  <c r="H71" i="16"/>
  <c r="H25"/>
  <c r="I24"/>
  <c r="H24" s="1"/>
  <c r="H13"/>
  <c r="I12"/>
  <c r="H12" s="1"/>
  <c r="H20"/>
  <c r="I19"/>
  <c r="H19" s="1"/>
  <c r="I8"/>
  <c r="H9"/>
  <c r="D21" i="6"/>
  <c r="E21"/>
  <c r="H68" i="11"/>
  <c r="H8" i="16" l="1"/>
  <c r="H7" s="1"/>
  <c r="H121" s="1"/>
  <c r="I7"/>
  <c r="I121" s="1"/>
  <c r="H110" i="11"/>
  <c r="H102"/>
  <c r="H103"/>
  <c r="H84" s="1"/>
  <c r="H10" s="1"/>
  <c r="H90"/>
  <c r="H79"/>
  <c r="H75"/>
  <c r="H52"/>
  <c r="H20" s="1"/>
  <c r="H8" s="1"/>
  <c r="H53"/>
  <c r="H47"/>
  <c r="H44"/>
  <c r="H40"/>
  <c r="H36"/>
  <c r="H32"/>
  <c r="H27"/>
  <c r="H23"/>
  <c r="H22" l="1"/>
  <c r="H19"/>
  <c r="H101"/>
  <c r="H61"/>
  <c r="H60" s="1"/>
  <c r="H51"/>
  <c r="H83"/>
  <c r="I53"/>
  <c r="H18" l="1"/>
  <c r="H7"/>
  <c r="H6" s="1"/>
  <c r="H82"/>
  <c r="J110"/>
  <c r="I110"/>
  <c r="J90"/>
  <c r="I90"/>
  <c r="J102"/>
  <c r="I102"/>
  <c r="J103"/>
  <c r="J84" s="1"/>
  <c r="J10" s="1"/>
  <c r="I103"/>
  <c r="I84" s="1"/>
  <c r="I10" s="1"/>
  <c r="J79"/>
  <c r="I79"/>
  <c r="J75"/>
  <c r="I75"/>
  <c r="J68"/>
  <c r="I68"/>
  <c r="I61" l="1"/>
  <c r="I60" s="1"/>
  <c r="J61"/>
  <c r="J60" s="1"/>
  <c r="J101"/>
  <c r="I101"/>
  <c r="J83"/>
  <c r="J82" s="1"/>
  <c r="I83"/>
  <c r="I82" s="1"/>
  <c r="J52"/>
  <c r="J20" s="1"/>
  <c r="J8" s="1"/>
  <c r="I52"/>
  <c r="I20" s="1"/>
  <c r="I8" s="1"/>
  <c r="J53"/>
  <c r="J47"/>
  <c r="I47"/>
  <c r="J44"/>
  <c r="I44"/>
  <c r="J40"/>
  <c r="I40"/>
  <c r="J36"/>
  <c r="I36"/>
  <c r="J32"/>
  <c r="I32"/>
  <c r="J27"/>
  <c r="I27"/>
  <c r="J23"/>
  <c r="J22" s="1"/>
  <c r="I23"/>
  <c r="I22" s="1"/>
  <c r="J51" l="1"/>
  <c r="E173" i="6" s="1"/>
  <c r="I19" i="11"/>
  <c r="I7" s="1"/>
  <c r="I51"/>
  <c r="D173" i="6" s="1"/>
  <c r="J19" i="11"/>
  <c r="J7" s="1"/>
  <c r="E170" i="6" l="1"/>
  <c r="E17"/>
  <c r="D170"/>
  <c r="D17"/>
  <c r="I18" i="11"/>
  <c r="I6"/>
  <c r="G49" i="14" s="1"/>
  <c r="J18" i="11"/>
  <c r="J6"/>
  <c r="H49" i="14" s="1"/>
  <c r="E11" i="6" l="1"/>
  <c r="E14"/>
  <c r="D14"/>
  <c r="D11"/>
  <c r="E8" l="1"/>
  <c r="D8"/>
</calcChain>
</file>

<file path=xl/sharedStrings.xml><?xml version="1.0" encoding="utf-8"?>
<sst xmlns="http://schemas.openxmlformats.org/spreadsheetml/2006/main" count="2043" uniqueCount="731">
  <si>
    <t>№ п/п</t>
  </si>
  <si>
    <t>Целевой показатель (индикатор)</t>
  </si>
  <si>
    <t>значения целевых показателей (индикаторов)</t>
  </si>
  <si>
    <t>Данные для расчёта</t>
  </si>
  <si>
    <t>Ед. измерения</t>
  </si>
  <si>
    <t>КЦСР</t>
  </si>
  <si>
    <t>КВСР</t>
  </si>
  <si>
    <t>Источник финансирования</t>
  </si>
  <si>
    <t>Оценка расходов, тыс. руб. (годы)</t>
  </si>
  <si>
    <t>средства от приносящей доход деятельности</t>
  </si>
  <si>
    <t>сводная бюджетная роспись на отчётную дату</t>
  </si>
  <si>
    <t>кассовое исполнение</t>
  </si>
  <si>
    <t>План</t>
  </si>
  <si>
    <t>Факт</t>
  </si>
  <si>
    <t>Муниципальная программа</t>
  </si>
  <si>
    <t>Всего</t>
  </si>
  <si>
    <t>Наименование муниципальной программы, подпрограммы муниципальной программы (ведомственной целевой программы, основного мероприятия)</t>
  </si>
  <si>
    <t>Подпрограмма 1</t>
  </si>
  <si>
    <t>Подпрограмма 2</t>
  </si>
  <si>
    <t>Отчет о выполнении сводных показателей муниципальных заданий на оказание муниципальных услуг (работ) муниципальными учреждениями МО ГО "Усинск" по муниципальной программе</t>
  </si>
  <si>
    <t>Кассовое исполнение</t>
  </si>
  <si>
    <t>Значение показателя объема услуги</t>
  </si>
  <si>
    <t>Наименование подпрограммы, услуги (работы), показателя объема услуги</t>
  </si>
  <si>
    <t>Бюджетные расходы &lt;8&gt; на оказание муниципальной услуги (тыс.руб.)</t>
  </si>
  <si>
    <t>Сводная бюджетная роспись отчетную дату &lt;9&gt;</t>
  </si>
  <si>
    <t>Х</t>
  </si>
  <si>
    <t>Показатель объема услуги:</t>
  </si>
  <si>
    <t>. . .</t>
  </si>
  <si>
    <t>Удельный вес населения в возрасте 5-18 лет, охваченных общим образованием, в общей численности населения в возрасте 5-18 лет</t>
  </si>
  <si>
    <t>%</t>
  </si>
  <si>
    <t>количество детей в возрасте 5-18 лет, проживающих на территории МО ГО "Усинск" (данные Комистата)</t>
  </si>
  <si>
    <t xml:space="preserve">численности детей 5-18 лет, которым предоставлена возможность получать услуги общего образования  </t>
  </si>
  <si>
    <t>1.</t>
  </si>
  <si>
    <t>2.</t>
  </si>
  <si>
    <t>общая численность общеобразовательных организаций</t>
  </si>
  <si>
    <t>количество учащихся, принимающих участие в мероприятиях профориентационной направленности</t>
  </si>
  <si>
    <t xml:space="preserve">общая численность учащихся, обучающихся в общеобразовательных организациях 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</si>
  <si>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</si>
  <si>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количество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</si>
  <si>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данной возрастной группы</t>
  </si>
  <si>
    <t>количество ОО, в которых внедряются технологии дистанционного обучения</t>
  </si>
  <si>
    <t xml:space="preserve">количество родителей (законных представителей), удовлетворенных качеством дошкольного образования </t>
  </si>
  <si>
    <t>количество родителей (законных представителей), участвовавших в опросе</t>
  </si>
  <si>
    <t xml:space="preserve">количество родителей (законных представителей), удовлетворенных качеством общего образования - </t>
  </si>
  <si>
    <t>Доля учащихся 1-11 классов, охваченных горячим питанием, от общего количества учащихся</t>
  </si>
  <si>
    <t>численность учащихся 1-11 классов, охваченных горячим питанием</t>
  </si>
  <si>
    <t>общее количество учащихся 1-11 классов</t>
  </si>
  <si>
    <t>Доля учащихся 10-11 классов в общеобразовательных организациях, обучающихся в классах с профильным и углубленным изучением отдельных предметов, в общей численности обучающихся 10-11 классов</t>
  </si>
  <si>
    <t>численность учащихся 10-11 классов, обучающихся в классах с профильным и углубленным изучением отдельных предметов</t>
  </si>
  <si>
    <t>общая численность учащихся 10-11 классов, обучающихся в общеобразовательных организациях</t>
  </si>
  <si>
    <t>численность учащихся 9 классов, прошедших государственную итоговую аттестацию</t>
  </si>
  <si>
    <t>численность учащихся 9 классов,  допущенных к государственной итоговой аттестации</t>
  </si>
  <si>
    <t>Задача. 3 Развитие кадрового потенциала системы образования</t>
  </si>
  <si>
    <t xml:space="preserve">Численность педагогических и управленческих кадров образовательных организаций, прошедших повышение квалификации </t>
  </si>
  <si>
    <t>Общее количество педагогических работников</t>
  </si>
  <si>
    <t>Задача 4. Развитие системы выявления и поддержки одаренных детей</t>
  </si>
  <si>
    <t>Количество обучающихся, принимающих участие в муниципальных, республиканских, всероссийских олимпиадах, конкурсах, конференциях, соревнованиях, фестивалях</t>
  </si>
  <si>
    <t>Общее количество обучающихся 5-18 лет</t>
  </si>
  <si>
    <t>Количество обучающихся, охваченных комплексной оценкой индивидуальных образовательных достижений («Портфолио ученика»)</t>
  </si>
  <si>
    <t>Общее количество учащихся</t>
  </si>
  <si>
    <t>Задача 5. Совершенствование инфраструктуры образовательных организаций</t>
  </si>
  <si>
    <t>ед.</t>
  </si>
  <si>
    <t xml:space="preserve">общая численность молодых людей в возрасте от 14 до 30 лет </t>
  </si>
  <si>
    <t>численность молодых людей в возрасте от 14 до 30 лет, участвующих в мероприятиях по развитию инновационного и предпринимательского потенциала молодёжи</t>
  </si>
  <si>
    <t>численность молодых людей в возрасте от 14 до 30 лет, задействованных в мероприятиях, направленных на формирование у молодёжи гражданской ответственности, культуры межнациональных и межконфессиональных отношений</t>
  </si>
  <si>
    <t xml:space="preserve">соисполнитель 
УФКиС АМО ГО «Усинск»
</t>
  </si>
  <si>
    <t xml:space="preserve">соисполнитель 
УКиНП АМО ГО «Усинск»
</t>
  </si>
  <si>
    <t xml:space="preserve">соисполнитель 
ОО «СВАЧиЛВ»
</t>
  </si>
  <si>
    <t xml:space="preserve">ответственный 
исполнитель   
мероприятия
УО АМО ГО «Усинск»
</t>
  </si>
  <si>
    <t>Организация и проведение государственной  итоговой аттестации учащихся 9, 11(12) классов</t>
  </si>
  <si>
    <t>Проведение муниципальных мероприятий</t>
  </si>
  <si>
    <t>Строительство и реконструкция образовательных организаций</t>
  </si>
  <si>
    <t>Подпрограмма 3</t>
  </si>
  <si>
    <t>Подпрограмма 4</t>
  </si>
  <si>
    <t>Осуществление общего образования</t>
  </si>
  <si>
    <t>Функционирование аппарата Управления образования администрации МО ГО «Усинск»</t>
  </si>
  <si>
    <t>Обеспечение деятельности  Управления образования</t>
  </si>
  <si>
    <t>Обеспечение выполнения обязательств по гарантиям и компенсациям работников</t>
  </si>
  <si>
    <t>Доля детей в возрасте 1 - 6 лет, стоящих на учете для определения в муниципальные дошкольные образовательные организации в общей численности детей в возрасте 1 - 6 лет</t>
  </si>
  <si>
    <t>Число детей в возрасте 1 - 6 лет, стоящих на учете для определения в муниципальные дошкольные образовательные организации</t>
  </si>
  <si>
    <t>Всего детей в возрасте 1 - 6 лет</t>
  </si>
  <si>
    <t>Доля выпускников муниципальных общеобразовательных организаций не получивших аттестат о среднем общем образовании, в общей численности  выпускников муниципальных общеобразовательных организаций</t>
  </si>
  <si>
    <t>Число выпускников 11 (12) классов, не получивших аттестат о среднем общем образовании</t>
  </si>
  <si>
    <t>Всего выпускников общеобразовательных организаций</t>
  </si>
  <si>
    <t>Удельный вес численности руководящих и педагогических работников организаций дошкольного, общего и дополнительного образования, прошедших повышение квалификации или профессиональную переподготовку, в общей численности руководящих и педагогических работников организаций дошкольного, общего и дополнительного образования.</t>
  </si>
  <si>
    <t>Количество введенных мест в объектах дошкольного образования</t>
  </si>
  <si>
    <t>места</t>
  </si>
  <si>
    <t>Число введенных мест в объектах дошкольного образования</t>
  </si>
  <si>
    <t>Удельный вес дошкольных образовательных организаций, использующих вариативные формы дошкольного образования, в общем количестве дошкольных образовательных организаций</t>
  </si>
  <si>
    <t>Число дошкольных образовательных организаций, использующих вариативные формы дошкольного образования</t>
  </si>
  <si>
    <t>Всего дошкольных образовательных организаций</t>
  </si>
  <si>
    <t>Удовлетворенность населения качеством дошкольного образования от общего числа опрошенных родителей, дети которых посещают детские дошкольные организации в соответствующем году</t>
  </si>
  <si>
    <t xml:space="preserve">Доля учащихся, изучающих коми язык, от общего количества обучающихся </t>
  </si>
  <si>
    <t>Количество учащихся, изучающих коми язык</t>
  </si>
  <si>
    <t>Доля учащихся в муниципальных общеобразовательных организациях, занимающихся во вторую смену, в общей численности обучающихся общеобразовательных организаций</t>
  </si>
  <si>
    <t>численность обучающихся, занимающихся во вторую смену (76-РИК раздел 1.2. строка 21 графа 5)</t>
  </si>
  <si>
    <t>Доля выпускников муниципальных общеобразовательных организаций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 сдававших единый государственный экзамен по данным предметам</t>
  </si>
  <si>
    <t>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педагогических работников</t>
  </si>
  <si>
    <t>Доля образовательных организаций, принимающих участие в республиканских мероприятиях по выявлению, распространению и поддержке инновационного опыта работы государственных (муниципальных) образовательных организаций в Республике Коми (конкурс «Лучший детский сад Республики Коми», конкурс «Лучшие школы Республики Коми», конкурс «Инноватика в образовании» и др.) от общего количества образовательных организаций</t>
  </si>
  <si>
    <t>Количество образовательных организаций, принимающих участие в республиканских мероприятиях по выявлению, распространению и поддержке инновационного опыта работы</t>
  </si>
  <si>
    <t>Всего образовательных организаций</t>
  </si>
  <si>
    <t>Доля обучающихся, принимающих участие в муниципальных, республиканских, всероссийских олимпиадах, конкурсах, конференциях, соревнованиях, фестивалях, от общего количества обучающихся в возрасте от 5 до 18 лет</t>
  </si>
  <si>
    <t>Доля учащихся общеобразовательных  организаций, охваченных комплексной оценкой индивидуальных образовательных достижений («Портфолио ученика»), в общем количестве учащихся общеобразовательных  организаций</t>
  </si>
  <si>
    <t>Доля учащихся, для которых созданы все виды современных условий обучения, от общей численности учащихся общеобразовательных  организаций</t>
  </si>
  <si>
    <t>Количество учащихся, для которых созданы все виды современных условий обучения</t>
  </si>
  <si>
    <t xml:space="preserve">Доля муниципальных общеобразовательных организаций, в которых отсутствуют предписания надзорных органов, в общем количестве общеобразовательных организаций </t>
  </si>
  <si>
    <t>Число общеобразовательных организаций, в которых отсутствуют предписания надзорных органов</t>
  </si>
  <si>
    <t>всего общеобразовательных организаций</t>
  </si>
  <si>
    <t>Доля молодых людей в возрасте от 14 до 30 лет, принимающих участие в массовых молодёжных мероприятиях к общему количеству  молодёжи  в возрасте от 14 до 30 лет, проживающих на территории МОГО «Усинск»</t>
  </si>
  <si>
    <t xml:space="preserve">численность молодых людей в возрасте от 14 до 30 лет,   принимающих участие в массовых молодёжных мероприятиях </t>
  </si>
  <si>
    <t>Доля молодёжи в возрасте от 14 до 30 лет, участвующей в мероприятиях по развитию инновационного и предпринимательского потенциала молодёжи, от общего количества молодых людей в возрасте от 14 до 30 лет</t>
  </si>
  <si>
    <t>Доля граждан допризывного возраста, участвующих в мероприятиях по допризывной подготовке граждан, в общем количестве граждан допризывного возраста</t>
  </si>
  <si>
    <t>Доля общеобразовательных организаций, реализующих Программы развития воспитательной компоненты в школе, от общего количества общеобразовательных организаций</t>
  </si>
  <si>
    <t>Число общеобразовательных организаций, реализующих Программы развития воспитательной компоненты в школе</t>
  </si>
  <si>
    <t>Всего общеобразовательных организаций</t>
  </si>
  <si>
    <t>Доля выпускников 9 классов, получивших аттестат об основном общем образовании, от общего числа выпускников 9 классов;</t>
  </si>
  <si>
    <t>Количество организованных форм оздоровительного отдыха и занятости детей и подростков</t>
  </si>
  <si>
    <t>Доля учащихся, занимающихся техническими и военно-прикладными видами спорта, в общем количестве учащихся 8-11 классов общеобразовательных организаций</t>
  </si>
  <si>
    <t>Организация предоставления общедоступного бесплатного дошкольного образования</t>
  </si>
  <si>
    <t>Организация предоставления общедоступного бесплатного начального общего, основного общего,  среднего (полного) общего образования</t>
  </si>
  <si>
    <t xml:space="preserve">Организация предоставления дополнительного образования детей </t>
  </si>
  <si>
    <t>Обучающиеся с 1 по 4 класс</t>
  </si>
  <si>
    <t>Обучающиеся с 5 по 9 класс</t>
  </si>
  <si>
    <t>Обучающиеся с 10 по 11 класс</t>
  </si>
  <si>
    <t>Дети в возрасте от 1 года 6 месяцев до 7 лет</t>
  </si>
  <si>
    <t>Муниципальная программа «Развитие образования в 2015 – 2017 гг. и на период до 2020 г.»</t>
  </si>
  <si>
    <t>количество детей в возрасте 1-6 лет, проживающих на территории МО ГО "Усинск" (данные Комистата)</t>
  </si>
  <si>
    <t>численности детей 1-6 лет, которым предоставлена возможность получать услуги дошкольного образования (данные отчета 85-К раздел 2.2 строка 01 сумма граф 5-11)</t>
  </si>
  <si>
    <t>Подпрограмма 1. «Развитие дошкольного, общего и дополнительного образования детей в 2015 – 2017 гг. и на период до 2020 г.»</t>
  </si>
  <si>
    <t>Задача 1. Обеспечение доступности общего (дошкольного, начального, основного, среднего) и дополнительного образования</t>
  </si>
  <si>
    <t>Количество учителей, прошедших обучение по программам повышения квалификации по работе в системе дистанционного обучения</t>
  </si>
  <si>
    <t>чел</t>
  </si>
  <si>
    <t>Число учителей, прошедших обучение по программам повышения квалификации по работе в системе дистанционного обучения в год</t>
  </si>
  <si>
    <t>Задача 2. Повышение качества образования через обновление содержания общего образования (дошкольного, начального, основного, среднего) в соответствии с федеральными государственными образовательными стандартами нового поколения</t>
  </si>
  <si>
    <t>Удовлетворенность населения качеством  общего образования</t>
  </si>
  <si>
    <t>Подпрограмма 2. «Оздоровление, отдых детей и трудоустройство подростков в 2015 – 2017 гг. и на период до 2020 г.»</t>
  </si>
  <si>
    <t>Задача Организация процесса оздоровления,  отдыха и занятости детей и подростков</t>
  </si>
  <si>
    <t>всего детей и подростков</t>
  </si>
  <si>
    <t>Подпрограмма 3. «Дети и молодёжь в 2015 – 2017 гг. и на период до 2020 г.»</t>
  </si>
  <si>
    <t>Задача  1. Содействие учащимся и молодым людям в проявлении своей активности в общественной жизни, продвижение продуктов их научной и инновационной деятельности, поддержка детских, молодёжных социальных инициатив и предпринимательского потенциала</t>
  </si>
  <si>
    <t>Задача 2. Развитие системы мероприятий по воспитанию у детей и молодёжи гражданско-патриотической ответственности, формированию культуры межнациональных и межконфессиональных отношений</t>
  </si>
  <si>
    <t>Доля молодежи  в возрасте от 14 до 30 лет, задействованной в мероприятиях, направленных на формирование гражданско-патриотической ответственности, культуры межнациональных и межконфессиональных отношений, от общего количества молодежи в возрасте от 14 до 30 лет</t>
  </si>
  <si>
    <t>Доля  молодых людей в возрасте от 14 до 30 лет,  участвующих в деятельности патриотическо-молодежных объединениях, от общего количества молодых людей в возрасте от 14 до 30 лет</t>
  </si>
  <si>
    <t>Количество молодых людей в возрасте от 14 до 30 лет,  участвующих в деятельности общественных объединений, в волонтерском движении, в военно-патриотических клубах</t>
  </si>
  <si>
    <t>Количество учащихся 8-11кл, занимающихся техническими и военно-прикладными видами спорта</t>
  </si>
  <si>
    <t>Общее количество учащихся 8-11 классов общеобразовательных организаций</t>
  </si>
  <si>
    <t>Количество граждан допризывного возраста, участвующих в мероприятиях по допризывной подготовке граждан</t>
  </si>
  <si>
    <t>Общее количество граждан допризывного возраста</t>
  </si>
  <si>
    <t>Задача 3. Укрепление материально-технической и методической базы учреждений и организаций для реализации государственной молодёжной политики,   проектов патриотической направленности   на территории муниципального образования городского округа «Усинск»</t>
  </si>
  <si>
    <t xml:space="preserve">Количество учреждений и организаций, осуществляющих государственную молодежную политику и патриотическое воспитание граждан, улучшивших материально-технические  условия </t>
  </si>
  <si>
    <t xml:space="preserve">Число  учреждений и организаций, осуществляющих государственную молодежную политику и патриотическое воспитание граждан, улучшивших материально-технические  условия </t>
  </si>
  <si>
    <t>Подпрограмма 4. «Обеспечение реализации муниципальной программы «Развитие образования в 2015 – 2017 гг. и на период до 2020 г.»</t>
  </si>
  <si>
    <t>Уровень ежегодного выполнения основных мероприятий от общего количества основных мероприятий Подпрограммы 4</t>
  </si>
  <si>
    <t>Общее количество основных мероприятий Подпрограммы 4</t>
  </si>
  <si>
    <t>Количество выполненных основных мероприятий Подпрограммы 4</t>
  </si>
  <si>
    <t xml:space="preserve">   Статус    </t>
  </si>
  <si>
    <t>Ответственный, исполнитель,</t>
  </si>
  <si>
    <t xml:space="preserve">Код бюджетной  
  классификации
</t>
  </si>
  <si>
    <t>Расходы (тыс.руб.), годы</t>
  </si>
  <si>
    <t>ГРБС</t>
  </si>
  <si>
    <t xml:space="preserve">Рз,Пр </t>
  </si>
  <si>
    <t>Развитие образования в 2015 – 2017гг.  и на период до 2020 г.</t>
  </si>
  <si>
    <t>X</t>
  </si>
  <si>
    <t xml:space="preserve">ответственный 
исполнитель   УО АМО ГО «Усинск» 
</t>
  </si>
  <si>
    <t xml:space="preserve"> X </t>
  </si>
  <si>
    <t xml:space="preserve"> X  </t>
  </si>
  <si>
    <t>Развитие дошкольного, общего и дополнительного образования детей в 2015-2017 гг. и на период до 2020 г.</t>
  </si>
  <si>
    <t xml:space="preserve">ответственный 
исполнитель   УО 
</t>
  </si>
  <si>
    <t xml:space="preserve">Задача 1 Обеспечение доступности общего (дошкольного, начального, основного, среднего) и дополнительного образования» 
</t>
  </si>
  <si>
    <t xml:space="preserve">Основное      
мероприятие   1.1
</t>
  </si>
  <si>
    <t>Создание условий, способствующих доступности общего и дополнительного образования</t>
  </si>
  <si>
    <t xml:space="preserve">Всего         </t>
  </si>
  <si>
    <t>Мероприятие   1.1.1</t>
  </si>
  <si>
    <t>Перепрофилирование помещений в дошкольные группы, ввод новых мест на объектах дошкольного образования</t>
  </si>
  <si>
    <t>УО АМО ГО «Усинск»</t>
  </si>
  <si>
    <t>Мероприятие   1.1.2</t>
  </si>
  <si>
    <t xml:space="preserve">Внедрение системы дистанционного обучения                 </t>
  </si>
  <si>
    <t>Задача 2. Повышение качества образования через обновление содержания общего образования (дошкольного, начального. основного, среднего) в соответствии с ФГОС нового поколения</t>
  </si>
  <si>
    <t xml:space="preserve">Основное мероприятие 1.2. </t>
  </si>
  <si>
    <t>Укрепление материально-технической базы организаций общего (дошкольного, начального, основного, среднего) и дополнительного образования</t>
  </si>
  <si>
    <t>Мероприятие 1.2.1.</t>
  </si>
  <si>
    <t>Совершенствование материально-технической базы образовательных организаций, реализующих образовательные программы дошкольного образования в соответствии с ФГОС</t>
  </si>
  <si>
    <t xml:space="preserve">Мероприятие 1.2.2. </t>
  </si>
  <si>
    <t xml:space="preserve">Создание и обновление единого банка данных о детях дошкольного возраста, в том числе о детях с ограниченными возможностями здоровья             </t>
  </si>
  <si>
    <t>Мероприятие 1.2.3.</t>
  </si>
  <si>
    <t xml:space="preserve">Оснащение общеобразовательных организаций мебелью, специализированными кабинетами, технологическим и компьютерным  оборудованием в соответствии с ФГОС </t>
  </si>
  <si>
    <t xml:space="preserve">Основное    мероприятие   1.3                    </t>
  </si>
  <si>
    <t xml:space="preserve">Основное мероприятие 1.4. </t>
  </si>
  <si>
    <t>Развитие системы профориентации учащихся</t>
  </si>
  <si>
    <t>Мероприятие 1.4.1.</t>
  </si>
  <si>
    <t>Модернизация материально-технического обеспечения  кабинетов технологии, кабинетов профориентации и приобретение учебно-методических пособий в образовательных организациях.</t>
  </si>
  <si>
    <t>Мероприятие 1.4.2</t>
  </si>
  <si>
    <t xml:space="preserve">Проведение профориентационных мероприятий, посвященных популяризации востребованных на рынке труда профессий и специальностей        </t>
  </si>
  <si>
    <t>Мероприятие 1.4.3.</t>
  </si>
  <si>
    <t>Создание и обновление виртуальных профориентационных кабинетов на сайтах образовательных организаций.</t>
  </si>
  <si>
    <t xml:space="preserve">Основное     мероприятие   1.5.                  </t>
  </si>
  <si>
    <t>Мероприятие 1.5.1.</t>
  </si>
  <si>
    <t>Создание здоровьесберегающей среды в образовательных организациях</t>
  </si>
  <si>
    <t>Мероприятие 1.5.2.</t>
  </si>
  <si>
    <t>Проведение муниципальных мероприятий среди образовательных организаций, премирование лучших образовательных организаций</t>
  </si>
  <si>
    <t>Задача 3. Развитие кадрового потенциала системы образования</t>
  </si>
  <si>
    <t xml:space="preserve">Основное мероприятие 1.6. </t>
  </si>
  <si>
    <t>Создание условий для совершенствования кадрового обеспечения системы образования.</t>
  </si>
  <si>
    <t>Мероприятие 1.6.1.</t>
  </si>
  <si>
    <t>Проведение муниципальных мероприятий среди педагогических работников, участие в республиканских, всероссийских мероприятиях (конкурсах, фестивалях, семинарах и др.), премирование лучших педагогов</t>
  </si>
  <si>
    <t>Мероприятие 1.6.2.</t>
  </si>
  <si>
    <t xml:space="preserve">Повышение квалификации руководящих и педагогических работников системы образования </t>
  </si>
  <si>
    <t>Задача 4 Развитие системы выявления и поддержки одаренных детей</t>
  </si>
  <si>
    <t xml:space="preserve">Основное     мероприятие   1.7.                    </t>
  </si>
  <si>
    <t>Создание условий для выявления и поддержки одаренных детей</t>
  </si>
  <si>
    <t>Мероприятие 1.7.1.</t>
  </si>
  <si>
    <t>Проведение муниципальных мероприятий среди обучающихся, участие обучающихся в республиканских, всероссийских мероприятиях (фестивалях, конкурсах, олимпиадах и др.), премирование лучших обучающихся стипендиями и премиями</t>
  </si>
  <si>
    <t>Задача 5 Совершенствование инфраструктуры образовательных организаций</t>
  </si>
  <si>
    <t xml:space="preserve">Основное     мероприятие   1.8.               </t>
  </si>
  <si>
    <t>Создание условий для модернизации инфраструктуры образовательных организаций</t>
  </si>
  <si>
    <t>Мероприятие 1.8.1.</t>
  </si>
  <si>
    <t>Проведение текущего ремонта в образовательных организациях и обустройство прилегающих территорий</t>
  </si>
  <si>
    <t>Мероприятие 1.8.2.</t>
  </si>
  <si>
    <t>Обеспечение  доступа к сети интернет образовательных организаций</t>
  </si>
  <si>
    <t>Мероприятие 1.8.3.</t>
  </si>
  <si>
    <t>Оснащение новых зданий образовательных организаций</t>
  </si>
  <si>
    <t xml:space="preserve">Основное     мероприятие   1.9.               </t>
  </si>
  <si>
    <t xml:space="preserve">УО АМО ГО «Усинск» </t>
  </si>
  <si>
    <t>Оздоровление, отдых детей и трудоустройство подростков в 2015-2017 гг. и на период до 2020 г.</t>
  </si>
  <si>
    <t>ответственный исполнитель УО АМО ГО «Усинск»</t>
  </si>
  <si>
    <t>соисполнитель УФКиС АМО ГО «Усинск»</t>
  </si>
  <si>
    <t>Задача Организация процесса оздоровления,отдыха  и занятости детей и подростков</t>
  </si>
  <si>
    <t>Основное    мероприятие  2.2.</t>
  </si>
  <si>
    <t>Организация  круглогодичного оздоровления, отдыха и занятости детей и несовершеннолетних подростков за счет средств местного бюджета</t>
  </si>
  <si>
    <t>Мероприятие 2.2.1</t>
  </si>
  <si>
    <t>Организация оздоровления и отдыха детей в загородных лагерях за пределами МОГО "Усинск"</t>
  </si>
  <si>
    <t>Мероприятие 2.2.2</t>
  </si>
  <si>
    <t>Организация оздоровления и отдыха и занятости детей, в т.ч трудоустройство несовершеннолетних подростков в летний период на территории МОГО "Усинск"</t>
  </si>
  <si>
    <t>Мероприятие 2.2.3</t>
  </si>
  <si>
    <t>Содействие организации малозатратных форм организации отдыха молодежи: тематических лагерей, туристических слетов и организация деятельности студенческих и молодежных трудовых отрядов и участие в республиканском слете участников лагерей труда и отдыха</t>
  </si>
  <si>
    <t>Мероприятие 2.2.4</t>
  </si>
  <si>
    <t>Взаимодействие с представителями государственных, муниципальных надзорных органов по вопросам проведения приемки лагерей с дневным пребыванием детей, организованных на базе общеобразовательных и спортивных организаций</t>
  </si>
  <si>
    <t>Мероприятие 2.2.5</t>
  </si>
  <si>
    <t>Обеспечение контроля за деятельностью детских оздоровительных лагерей, расположенных на территории МОГО «Усинск» и за его пределами.</t>
  </si>
  <si>
    <t>Мероприятие 2.2.6</t>
  </si>
  <si>
    <t>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и за пределами  МОГО «Усинск»</t>
  </si>
  <si>
    <t>Дети и молодёжь в 2015-2017 гг. и на период до 2020 г</t>
  </si>
  <si>
    <t xml:space="preserve">ответственный 
исполнитель   
подпрограммы  
УО АМО ГО «Усинск»
</t>
  </si>
  <si>
    <t>Задача 1. Содействие детям и молодёжи  в проявлении своей активности в общественной жизни, продвижение продуктов научной и инновационной деятельности, поддержка детских, молодёжных социальных инициатив и предпринимательского потенциала</t>
  </si>
  <si>
    <t>Основное мероприятие 3.1</t>
  </si>
  <si>
    <t xml:space="preserve">Обеспечение поддержки детских, молодёжных социальных инициатив и предпринимательского потенциала, пропаганды здорового образа жизни среди молодёжи </t>
  </si>
  <si>
    <t>Мероприятие 3.1.1</t>
  </si>
  <si>
    <t>Организация и проведение муниципальных мероприятий, форумов, творческих конкурсов, социальных проектов, фестивалей, спортивных соревнований, турниров, праздников.</t>
  </si>
  <si>
    <t>Мероприятие 3.1.2</t>
  </si>
  <si>
    <t xml:space="preserve">Участие в республиканских и российских форумах творческих конкурсах, социальных проектах, семинарах, фестивалях, туристических слетах, тематических лагерях, турнирах </t>
  </si>
  <si>
    <t>Мероприятие 3.1.3</t>
  </si>
  <si>
    <t>Организация и проведение социологического анкетирования молодёжи. Подготовка и распространение листовок, плакатов, буклетов, брошюр и др. по молодежной и патриотической тематике.</t>
  </si>
  <si>
    <t>Мероприятие 3.1.4</t>
  </si>
  <si>
    <t xml:space="preserve">Организация и проведение мероприятий, направленных на развитие и поддержку волонтерского движения </t>
  </si>
  <si>
    <t>Мероприятие 3.1.5</t>
  </si>
  <si>
    <t xml:space="preserve">Проведение тематических олимпиад и конкурсов, организация мероприятий направленных на пропаганду семейных ценностей </t>
  </si>
  <si>
    <t>Мероприятие 3.1.6</t>
  </si>
  <si>
    <t>Организация деятельности Молодежного парламента МО ГО «Усинск»: проведение сессий, выборов, семинаров, работа общественной приемной, реализация проектов.</t>
  </si>
  <si>
    <t>Мероприятие 3.1.7</t>
  </si>
  <si>
    <t xml:space="preserve">Вручение      грантов творческой  молодежи, талантливым спортсменам, отличникам     учебы, активистам  молодежного движения, в т.ч. организация  и проведение  церемонии "Успех"   в сфере       культуры, спорта, и  молодежной общественной  жизни   </t>
  </si>
  <si>
    <t>Мероприятие 3.1.8</t>
  </si>
  <si>
    <t>Обеспечение деятельности МБУ «Молодежный центр»</t>
  </si>
  <si>
    <t>Мероприятие 3.1.9</t>
  </si>
  <si>
    <t xml:space="preserve">Создание и деятельность проектного комитета по развитию  и поддержке молодежных некоммерческих организаций и объединений, реализация проектов.  </t>
  </si>
  <si>
    <t>Задача 2.  Развитие системы мероприятий по воспитанию у детей и молодёжи гражданско-патриотической ответственности, формированию культуры межнациональных и межконфессиональных отношений</t>
  </si>
  <si>
    <t>Основное мероприятие 3.2</t>
  </si>
  <si>
    <t xml:space="preserve"> Организация мероприятий, направленных на формирование у молодёжи гражданско-патриотической ответственности, культуры межнациональных и межконфессиональных отношений </t>
  </si>
  <si>
    <t>Мероприятие 3.2.1</t>
  </si>
  <si>
    <t>Организация и проведение фотовыставок, акций, марафонов, патриотических десантов</t>
  </si>
  <si>
    <t>Мероприятие 3.2.2</t>
  </si>
  <si>
    <t>Организация и проведение мероприятий, посвященных памятным датам Российской истории</t>
  </si>
  <si>
    <t>Мероприятие 3.2.3</t>
  </si>
  <si>
    <t>Организация курсов повышения квалификации педагогов по патриотическому воспитанию  обучающихся</t>
  </si>
  <si>
    <t>Мероприятие 3.2.4</t>
  </si>
  <si>
    <t>Проведение  муниципальных мероприятий патриотической направленности  в т.ч. для молодежи допризывного и призывного возраста.</t>
  </si>
  <si>
    <t xml:space="preserve">УО АМО ГО «Усинск»                 Соисполнитель
ОВК РК,
ОО «СВАЧиЛВ», ГБУЗ РК «УЦРБ»
</t>
  </si>
  <si>
    <t>Мероприятие 3.2.5</t>
  </si>
  <si>
    <t>Участие в республиканских, межрегиональных, всероссийских мероприятиях патриотической направленности, в т.ч. для молодежи допризывного и призывного возраста.</t>
  </si>
  <si>
    <t>Задача 3.   Укрепление материально-технической и методической базы учреждений и организаций для реализации государственной молодёжной политики,   проектов патриотической направленности   на территории муниципального образования городского округа «Усинск»</t>
  </si>
  <si>
    <t>Основное мероприятие 3.3</t>
  </si>
  <si>
    <t>Совершенствование материально-технического и методического обеспечения мероприятий молодёжной политики,  проектов патриотической направленности  на территории МО ГО «Усинск»</t>
  </si>
  <si>
    <t>Мероприятие 3.3.1</t>
  </si>
  <si>
    <t>Приобретение оборудования для работы с общественными объединениями и волонтерскими организациями.</t>
  </si>
  <si>
    <t>Мероприятие 3.3.2</t>
  </si>
  <si>
    <t>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центров, в том числе для занятий с допризывной молодёжью</t>
  </si>
  <si>
    <t>Обеспечение реализации муниципальной программы «Развитие образования в 2015 – 2017 гг. и на период до 2020 г.»</t>
  </si>
  <si>
    <t>Задача 1. Обеспечение предоставления общедоступного дошкольного образования</t>
  </si>
  <si>
    <t>Основное мероприятие 4.1</t>
  </si>
  <si>
    <t>Обеспечение присмотра и ухода за детьми, включая организацию их питания и режима дня</t>
  </si>
  <si>
    <t>Задача 2. Обеспечение предоставления общедоступного начального общего, основного общего, среднего общего образования по основным образовательным программам</t>
  </si>
  <si>
    <t>Основное мероприятие 4.4</t>
  </si>
  <si>
    <t>Задача 3. Обеспечение предоставления дополнительного образования</t>
  </si>
  <si>
    <t>Основное мероприятие 4.6</t>
  </si>
  <si>
    <t>Осуществление дополнительного  образования</t>
  </si>
  <si>
    <t>Задача 4. Обеспечение выполнения мероприятий Программы</t>
  </si>
  <si>
    <t>Основное мероприятие 4.7</t>
  </si>
  <si>
    <t>Основное мероприятие 4.8</t>
  </si>
  <si>
    <t>Основное мероприятие 4.9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</si>
  <si>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МО ГО "Усинск" и юридических лиц на реализацию целей муниципальной программы «Развитие образования в 2015 – 2017 гг. и на период до 2020 г.»</t>
  </si>
  <si>
    <t>Муниципальная программа «Развитие образования в 2015 – 2017 гг.  и на период до 2020 г.»</t>
  </si>
  <si>
    <t>Основное    мероприятие  2.1</t>
  </si>
  <si>
    <t>Расходы за счет субсидии на мероприятия по проведению оздоровительной кампании детей</t>
  </si>
  <si>
    <t>Мероприятие 2.1.1</t>
  </si>
  <si>
    <t>Организация оздоровления и отдыха детей в загородных лагерях за пределами МОГО "Усинск" за счет средств республиканского бюджета</t>
  </si>
  <si>
    <t>Дети и молодёжь в 2015-2017 гг. и на период до 2020 г.</t>
  </si>
  <si>
    <t>Обеспечение реализации муниципальной программы «Развитие образования в 2015 – 2017 и на период до 2020 года»</t>
  </si>
  <si>
    <t>Основное мероприятие 4.2</t>
  </si>
  <si>
    <t>Основное мероприятие 4.3</t>
  </si>
  <si>
    <t>Расходы за счет 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</si>
  <si>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 xml:space="preserve">Доля общеобразовательных организаций, 
внедряющих систему дистанционного обучения/технологии дистанционного обучения, в общем количестве общеобразовательных организаций
</t>
  </si>
  <si>
    <t>численность обучающихся (всего) (76-РИК раздел 1.2. строка 01 
графа 5)</t>
  </si>
  <si>
    <t>Всего выпускников муниципальных общеобразовательных организаций, сдававших единый государственный экзамен по данным предметам</t>
  </si>
  <si>
    <t>Доля учащихся, принимающих участие в мероприятиях профориентационной направленности, от общего количества учащихся общеобразовательных организаций</t>
  </si>
  <si>
    <t xml:space="preserve">год, предшествующий отчетному &lt;4&gt;
</t>
  </si>
  <si>
    <t xml:space="preserve">отчетный год
</t>
  </si>
  <si>
    <t>план</t>
  </si>
  <si>
    <t>Приложение 1</t>
  </si>
  <si>
    <t xml:space="preserve">Сведения
о достижении значений целевых показателей (индикаторов)
</t>
  </si>
  <si>
    <t>Приложение 2</t>
  </si>
  <si>
    <t>Ресурсное обеспечение реализации муниципальной программы «Развитие образования в 2015 – 2017 гг. и на период до 2020 г.» за счет средств бюджета МО ГО "Усинск"</t>
  </si>
  <si>
    <t>Приложение 3</t>
  </si>
  <si>
    <t>Приложение 5</t>
  </si>
  <si>
    <t xml:space="preserve"> Наименование муниципальной   программы,   подпрограммы муниципальной   программы   (ведомственной   целевой    программы,    основного   мероприятия)
</t>
  </si>
  <si>
    <t xml:space="preserve">федеральный бюджет         
</t>
  </si>
  <si>
    <t>республиканский бюджет Республики Коми</t>
  </si>
  <si>
    <t xml:space="preserve">бюджет МО ГО «Усинск» 
</t>
  </si>
  <si>
    <t xml:space="preserve">юридические лица 
</t>
  </si>
  <si>
    <t xml:space="preserve">Всего:  в том числе:   </t>
  </si>
  <si>
    <t>Анализ оценки эффективности муниципальной программы</t>
  </si>
  <si>
    <t>(наименование муниципальной программы)</t>
  </si>
  <si>
    <t>Управление образования администрации муниципального образования городского округа "Усинск"</t>
  </si>
  <si>
    <t>(ответственный исполнитель муниципальной программы)</t>
  </si>
  <si>
    <t>Целевые индикаторы оценки эффективности реализации программы</t>
  </si>
  <si>
    <t>Плановое значение индикатора (Зп)</t>
  </si>
  <si>
    <t>Фактическое значение индикатора (Зф)</t>
  </si>
  <si>
    <t xml:space="preserve">Степень достижения показателя (индикатора) муниципальной программы (Сдп) </t>
  </si>
  <si>
    <t>Оценка степени соответствия запланированному уровню затрат и эффективности использования средств МБ</t>
  </si>
  <si>
    <t>за отчетный период</t>
  </si>
  <si>
    <t>план (Фп)</t>
  </si>
  <si>
    <t>факт (Фф)</t>
  </si>
  <si>
    <t>Уровень финансирования реализации программы (Уф=Фф/Фп)</t>
  </si>
  <si>
    <t>Доля учащихся 10-11 классов в общеобразовательных организациях, обучающихся в классах с профильными и углубленным изучением отдельных предметов, в общей численности обучающихся 10-11 классов</t>
  </si>
  <si>
    <t>Доля муниципальных общеобразовательных организаций, в которых отсутствуют предписания надзорных органов, в общем количестве общеобразовательных организаций</t>
  </si>
  <si>
    <t>Доля молодых людей в возрасте от 14 до 30 лет, принимающих участие в массовых молодёжных мероприятиях (профессиональные и творческие конкурсы, спортивно-оздоровительные мероприятия, соревнования, турниры, научные олимпиады) к общему количеству молодёжи, проживающей на территории муниципального образования</t>
  </si>
  <si>
    <t>"Развитие образования в 2015 – 2017 годах  и на период до 2020 года"</t>
  </si>
  <si>
    <t>Доля детей в возрасте от 1-6 лет, получающих дошкольную образовательную услугу  и (или) услугу по их содержанию в муниципальных  образовательных организациях в общей численности детей в возрасте 1-6 лет</t>
  </si>
  <si>
    <t>Число организованных форм оздоровительного отдыха и занятости детей и подростков: 18 загородных; 3-отряд мэра;  9-лагеря труда и отдыха; 1- оздоровление в УЦРБ; 51-лагеря с дневным пребыванием (весна, лето, осень)</t>
  </si>
  <si>
    <t>Строительство здания детского сада в с.Усть Лыжа на 45 мест</t>
  </si>
  <si>
    <t>Мероприятие 1.9.1.</t>
  </si>
  <si>
    <t>Мероприятие 1.9.2.</t>
  </si>
  <si>
    <t>Мероприятие 1.9.3.</t>
  </si>
  <si>
    <t>Мероприятие 1.9.4.</t>
  </si>
  <si>
    <t>Строительство здания детского сада в с.Щельябож на 45 мест</t>
  </si>
  <si>
    <t>Строительство здания детского сада в с.Мутный Материк на 80 мест</t>
  </si>
  <si>
    <t>исполнитель  АМО ГО «Усинск» (МБУ «УКС»)</t>
  </si>
  <si>
    <t>Всего:</t>
  </si>
  <si>
    <t>Функционирует государственная информационная система "Электронные услуги в сфере образования", в которой регистрируются дети дошкольного возраста, в том числе дети-инвалиды.</t>
  </si>
  <si>
    <t>Подпрограмма 3. «Дети и молодёжь в 2015-2017 гг. и на период до 2020 г."</t>
  </si>
  <si>
    <t xml:space="preserve">Основное     мероприятие   1.10.   </t>
  </si>
  <si>
    <t>Расходы за счет 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</si>
  <si>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 xml:space="preserve">Мероприятие   1.10.1   </t>
  </si>
  <si>
    <t>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</si>
  <si>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 xml:space="preserve">Вручение  премий творческой  молодежи, талантливым спортсменам, отличникам     учебы, активистам  молодежного движения, в т.ч. организация  и проведение  церемонии "Успех"   в сфере       культуры, спорта, и  молодежной общественной  жизни   </t>
  </si>
  <si>
    <t>Обеспечен доступ к сети Интернет во всех образовательных организациях</t>
  </si>
  <si>
    <t>Число выпускников муниципальных общеобразовательных организаций, сдавших единый государственный экзамен по русскому языку и математике</t>
  </si>
  <si>
    <t>Численность педагогических работников, прошедших аттестацию на высшую и первую квалификационные категории и соответствие занимаемой должности</t>
  </si>
  <si>
    <t>Обоснование отклонений значений целевого показателя (индикаторы) на отчётную дату</t>
  </si>
  <si>
    <t>Информация о проделанной работе (выполнении мероприятия)</t>
  </si>
  <si>
    <t>Задача Организация процесса оздоровления, отдыха  и занятости детей и подростков</t>
  </si>
  <si>
    <t>УКиНП АМО ГО «Усинск»</t>
  </si>
  <si>
    <t>Основное    мероприятие  2.3</t>
  </si>
  <si>
    <t>Организация круглогодичного оздоровления и отдыха детей</t>
  </si>
  <si>
    <t>Мероприятие 2.3.1</t>
  </si>
  <si>
    <t>Организация оздоровления и отдыха детей в загородных лагерях за пределами МО ГО "Усинск"</t>
  </si>
  <si>
    <t>Мероприятие 2.3.2</t>
  </si>
  <si>
    <t>Организация оздоровления и отдыха детей на территории МО ГО "Усинск"</t>
  </si>
  <si>
    <t>Основное    мероприятие  2.4</t>
  </si>
  <si>
    <t>Организация занятости детей, в т.ч трудоустройство несовершеннолетних подростков в летний период на территории МО ГО "Усинск"</t>
  </si>
  <si>
    <t>Мероприятие 2.4.1</t>
  </si>
  <si>
    <t>Оплата труда несовершеннолетних подростков, привлеченных для работы в "Отряде мэра" и лагерях труда и отдыха, организованных в летний период на территории МО ГО "Усинск"</t>
  </si>
  <si>
    <t>Обеспечение функционирования "Отряда мэра" и лагерей труда и отдыха, организованных в летний период на территории МО ГО "Усинск"</t>
  </si>
  <si>
    <t>Мероприятие 2.4.2</t>
  </si>
  <si>
    <t>Мероприятие 2.3.3</t>
  </si>
  <si>
    <t xml:space="preserve">Мероприятия по проведению оздоровительной кампании детей </t>
  </si>
  <si>
    <t>Мероприятие 4.4.3</t>
  </si>
  <si>
    <t xml:space="preserve">Перечислены субсидии дошкольным организациям на выполнение муниципального задания </t>
  </si>
  <si>
    <t xml:space="preserve">Перечислены субсидии МАУДО "ЦДОД" на оплату труда работникам и на выполнение муниципального задания </t>
  </si>
  <si>
    <t xml:space="preserve">Перечислены субсидия на выполнение муниципального задания МБУ "Молодёжный центр" </t>
  </si>
  <si>
    <t xml:space="preserve">соисполнитель 
ОВК РК
</t>
  </si>
  <si>
    <t xml:space="preserve">соисполнитель 
ГБУЗ РК "УЦРБ"
</t>
  </si>
  <si>
    <t xml:space="preserve">соисполнитель 
ГУ РК «ЦЗН» г. Усинска
</t>
  </si>
  <si>
    <t xml:space="preserve">соисполнитель 
ТКПДН и ЗП МО ГО "Усинск"
</t>
  </si>
  <si>
    <t xml:space="preserve">соисполнитель Отделение социальной помощи семье и детям ТЦСОН г.Усинск
</t>
  </si>
  <si>
    <t>Мероприятие 4.4.1</t>
  </si>
  <si>
    <t>Мероприятие 4.4.2</t>
  </si>
  <si>
    <t xml:space="preserve">Реализация муниципальными дошкольными и муниципальными общеобразовательными организациями образовательных программ </t>
  </si>
  <si>
    <t>Организация питания обучающихся 1-4 классов в муниципальных образовательных организациях, реализующих образовательную программу начального общего образования</t>
  </si>
  <si>
    <t>Предоставление услуг по созданию условий для организации досуга молодежи (общественные объединения)</t>
  </si>
  <si>
    <t>Организация досуга детей, подростков и молодежи</t>
  </si>
  <si>
    <t>Предоставление дополнительного образования (человеко-часы)</t>
  </si>
  <si>
    <t>3694/ 2951</t>
  </si>
  <si>
    <t>Доля  детей и подростков, охваченных различными формами отдыха, оздоровления и занятости, от общей численности детей школьного возраста / Количество детей и подростков, охваченных различными формами отдыха, оздоровления и занятости, от общей численности детей школьного возраста, в рамках соглашения</t>
  </si>
  <si>
    <t>Число детей, находящихся в трудной жизненной ситуации, охваченных различными формами оздоровления, отдыха и занятости в рамках соглашения</t>
  </si>
  <si>
    <t>Количество  детей, находящихся в трудной жизненной ситуации, охваченных различными формами оздоровления, отдыха и занятости , от общей численности детей, оздоровленных и отдохнувших в рамках соглашения</t>
  </si>
  <si>
    <t>Число детей и подростков, охваченных различными формами отдыха, оздоровления и занятости/Число детей и подростков, охваченных различными формами отдыха, оздоровления и занятости в рамках соглашения</t>
  </si>
  <si>
    <t>сводная бюджетная роспись план на 01.01.2017 г.</t>
  </si>
  <si>
    <t>2017 (план)</t>
  </si>
  <si>
    <t xml:space="preserve"> 2017 г.(факт на отчётную дату)</t>
  </si>
  <si>
    <t>Сводная бюджетная роспись на 01.01.2017 г.</t>
  </si>
  <si>
    <t>Образовательные организации приняли участие в республиканских конкурсах "Инноватика в образовании", "За здоровье в образовании", "Лучший детский сад Республики Коми", "Детский мир: идеи, открытия, находки", республиканской выставке "Школа".</t>
  </si>
  <si>
    <t>50,2/2846</t>
  </si>
  <si>
    <t xml:space="preserve">Мероприятие проведено 21.04.2017. Награждено 12 активистов молодежного движения в области молодежной политики. </t>
  </si>
  <si>
    <t>ед</t>
  </si>
  <si>
    <t>Приобретено оборудование для укрепления материально-технической базы  кабинетов ОБЖ в 2 ОО (СОШ 5, ООШ пгт Парма)</t>
  </si>
  <si>
    <t>Управлением образования администрации МО ГО "Усинск" совместно с органами Роспотребнадзора ежегодно осуществляется приемка общеобразовательных организаций, на базе которых функционируют лагеря с дневным пребыванием детей и лагеря труда и отдыха (далее-лагеря). Также все образовательные организации на базе которых были организованы лагеря за месяц до открытия лагеря предоставляли пакет документов в органы Роспотребнадзора для получения разрешительного письма на открытие лагеря</t>
  </si>
  <si>
    <t>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проводится образовательными организациями самостоятельно, статистические отчеты по кадровому обеспечению направляются в Управление образования АМО ГО "Усинск" до начала работы лагеря. Педагогические (медицинские кадры) желающие выехать в загородные оздоровительные лагеря в качестве сопровождающих отбираются (при наличии заявления) на Координационном совете по круглогодичному отдыху и оздоровлению детей и занятости подростков.</t>
  </si>
  <si>
    <t xml:space="preserve"> Управления образования администрации МО ГО "Усинск" в июне 2017 года проводилась комплексная проверка работы лагерей с дневным пребыванием детей и лагерей труда и отдыха, согласно план-графика (приказ от 01.06.2017 № 596). Также в июле 2017 года будут проведены комплексные проверки лагерей, согласно приказа Управления образования от 27.06.2017 №658.</t>
  </si>
  <si>
    <t>Мероприятие 1.9.5.</t>
  </si>
  <si>
    <t>Мероприятие 1.9.6.</t>
  </si>
  <si>
    <t>Строительство здания школы в г. Усинске на 900 мест</t>
  </si>
  <si>
    <t>соисполнитель ГУ РК «ЦЗН» г. Усинска</t>
  </si>
  <si>
    <t>соисполнитель ТКПДН и ЗП МО ГО "Усинск"</t>
  </si>
  <si>
    <t xml:space="preserve">соисполнитель ГБУЗ РК «УЦРБ» </t>
  </si>
  <si>
    <t>соисполнитель Отделение социальной помощи семье и детям ТЦСОН г.Усинска</t>
  </si>
  <si>
    <t xml:space="preserve">ответственный 
исполнитель   
УО АМО ГО «Усинск»
</t>
  </si>
  <si>
    <t xml:space="preserve">УО АМО ГО «Усинск»                                  Соисполнитель
ГУ РК «ЦЗН» г. Усинска,
ТКПДН,
ГБУЗ РК «УЦРБ»,
УФКиС
</t>
  </si>
  <si>
    <t xml:space="preserve">УО АМО ГО «Усинск»                                 Соисполнитель
Отделение социальной помощи семье и детям ТЦСОН г.Усинска, ГУ РК «ЦЗН» г. Усинска,
ТКПДН
</t>
  </si>
  <si>
    <t xml:space="preserve">УКиНП АМО ГО «Усинск»
</t>
  </si>
  <si>
    <t xml:space="preserve">ОО «СВАЧиЛВ»
</t>
  </si>
  <si>
    <t xml:space="preserve">ГБУЗ РК «УЦРБ»
</t>
  </si>
  <si>
    <t xml:space="preserve">ОВК РК
</t>
  </si>
  <si>
    <t xml:space="preserve">Отдел здравоохранения и социальной защиты населения муниципального образования городского округа "Усинск"
</t>
  </si>
  <si>
    <t>соисполнитель  АМО ГО «Усинск» (МБУ «УКС»)</t>
  </si>
  <si>
    <t>соисполнитель Отдел здравоохранения и социальной защиты населения муниципального образования городского округа "Усинск"</t>
  </si>
  <si>
    <r>
      <rPr>
        <sz val="10"/>
        <rFont val="Times New Roman"/>
        <family val="1"/>
        <charset val="204"/>
      </rPr>
      <t>Приобретена дошкольная мебель для 5 ДОУ и 2 НШДС  ( ДС № 10,  ДС № 12,  ДС № 20, ДС № 23, ЦРРДС, НШДС с. Колва, НШДС д. Новикбож);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приобретен мягкий инвентарь для 17 ОО (ДС № 7, ДС № 8, ДС № 10, ДС № 12,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ДС № 14, ДС №16,  ДС № 20,  ДС № 22,  ДС № 23,  ДС № 24,   ЦРРДС,  ООШ д. Захарвань (дс), ООШ д. Денисовка (дс), ДС с. Мутный Материк,  ДС с. Усть-Уса,  НШДС д. Колва, НШДС д. Новикбож); приобретено учебное предметно-развивающее оборудование для 4 ДОУ (мультимедийное оборудование)  (ДС № 12, ДС № 16 , ДС № 20,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ДС № 23); приобретено технологическое оборудование для 7 ОО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(ДС № 8,  ДС№ 12,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ДС № 23,  ДС № 24,  ООШ д. Захарвань (дс), ООШ д. Денисовка (дс), НШДСс. Колва); приобретено спортивное оборудование, инвентарь в 13 ОО (ДС № 7, ДС № 8, ДС № 10, ДС № 14, ДС № 16, ДС № 20, ДС № 23, ДС № 24, ЦРРДС, ООШ д. Денисовка (дс), ООШ д. Захарвань (дс), ДС с. Усть-Уса, НШДС с. Колва), медицинское оборудование в 17 ОО (ДС № 7, ДС № 8, ДС № 10, ДС № 12, ДС № 14, ДС № 16, ДС № 20, ДС № 22, ДС № 23, ДС № 24, ЦРРДС, ДС с. Щельябож, ДС с. Мутный Материк, ООШ д. Денисовка (дс), ООШ д. Захарвань (дс), ООШ д. Усть-Лыжа (дс), ДС с. Усть-Уса). </t>
    </r>
  </si>
  <si>
    <t>Мероприятие 4.1.1</t>
  </si>
  <si>
    <t>Обеспечение присмотра и ухода за детьми</t>
  </si>
  <si>
    <t>Осуществление бесплатного питания льготной категории детей, посещающих образовательные организации, реализующие образовательную программу дошкольного образования</t>
  </si>
  <si>
    <t>Мероприятие 4.1.2</t>
  </si>
  <si>
    <t>Организация питания обучающихся льготной категории и воспитанников пришкольных интернатов</t>
  </si>
  <si>
    <t>Мероприятие 4.4.4</t>
  </si>
  <si>
    <t>Мероприятие 4.4.5</t>
  </si>
  <si>
    <t>Организация подвоза обучающихся проживающих в п. Усадор и с. Колва</t>
  </si>
  <si>
    <t xml:space="preserve">Перечислены субсидии общеобразовательным организациям на питание обучающихся льготной категории и воспитанников пришкольных интернатов, согласно выставленным счетам-фактурам. </t>
  </si>
  <si>
    <t xml:space="preserve">Перечислены субсидии общеобразовательным организациям на  подвоз обучающихся проживающих в п. Усадор и с. Колва, согласно выставленным счетам-фактурам. </t>
  </si>
  <si>
    <t xml:space="preserve"> 10 чел. получили стипендии руководителя АМО ГО "Усинск". Учащиеся приняли участие в выездных мероприятиях для одаренных детей (олимпиады, конференции, соревнования, праздники).                                                                                                                                                      Уменьшение бюджетных ассигнований на 370,2 тыс.руб., согласно Постановлению АМО ГО «Усинск» от 23 июня 2017 года № 1162 «О мерах по обеспечению исполнения бюджета муниципального образования городского округа «Усинск» в 2017 году» .</t>
  </si>
  <si>
    <r>
      <rPr>
        <sz val="10"/>
        <rFont val="Times New Roman"/>
        <family val="1"/>
        <charset val="204"/>
      </rPr>
      <t>Участие в Республиканских сборах детского актива школьных музеев (04-08.04.2017),  участие с 17 по 20 мая 2017 года в Республиканском молодежном конкурсе «Лидер 21 века», участие в Республиканском молодежном образовательном форуме «Инноватика: Крохаль 2017»(03.07.2017 г.- 08.07.2017 г.).                                                                                                                              Уменьшение бюджетных ассигнований на 57,4 тыс.руб., согласно Постановлению АМО ГО «Усинск» от 23 июня 2017 года № 1162 «О мерах по обеспечению исполнения бюджета муниципального образования городского округа «Усинск» в 2017 году» .</t>
    </r>
    <r>
      <rPr>
        <sz val="10"/>
        <color rgb="FFFF0000"/>
        <rFont val="Times New Roman"/>
        <family val="1"/>
        <charset val="204"/>
      </rPr>
      <t xml:space="preserve">
</t>
    </r>
  </si>
  <si>
    <t>Приобретение сувениров ко дню Защиты детей.(03.06.2017 г.), День Петра и Февроньи (08.07.2017г.)                                                                                                                                                             Уменьшение бюджетных ассигнований на 4,8 тыс.руб., согласно Постановлению АМО ГО «Усинск» от 23 июня 2017 года № 1162 «О мерах по обеспечению исполнения бюджета муниципального образования городского округа «Усинск» в 2017 году» .</t>
  </si>
  <si>
    <t>Обеспечение осуществления общего образования</t>
  </si>
  <si>
    <t xml:space="preserve">Организация питания обучающихся льготной категории и воспитанников пришкольных интернатов 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</si>
  <si>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</si>
  <si>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Приложение 4</t>
  </si>
  <si>
    <t>наименование муниципальной подпрограммы, ведомственной целевой программы, основного мероприятия, мероприятий реализуемых в рамках основного мероприятия, контрольное событие</t>
  </si>
  <si>
    <t xml:space="preserve">статус контрольного события(0,1,2)                                                                        
</t>
  </si>
  <si>
    <t>ответственный исполнитель</t>
  </si>
  <si>
    <t>ожидаемый непосредственный результат (индикатор)</t>
  </si>
  <si>
    <t>начало реализации</t>
  </si>
  <si>
    <t>окончание реализации (дата контрольного события)</t>
  </si>
  <si>
    <t>КБК</t>
  </si>
  <si>
    <t>объём ресурсного обеспечения</t>
  </si>
  <si>
    <t xml:space="preserve">      График реализации (месяц, квартал)</t>
  </si>
  <si>
    <t>2017 г.</t>
  </si>
  <si>
    <t>I</t>
  </si>
  <si>
    <t>II</t>
  </si>
  <si>
    <t>III</t>
  </si>
  <si>
    <t>IV</t>
  </si>
  <si>
    <t>Подпрограмма 1. Развитие дошкольного, общего и дополнительного образования детей в 2015 – 2017 гг. и на период до 2020 г.</t>
  </si>
  <si>
    <t>Основное мероприятие 1.1 Создание условий, способствующих доступности общего и дополнительного образования</t>
  </si>
  <si>
    <t>Мероприятие 1.1.1 Перепрофилирование помещений в дошкольные группы, ввод новых мест на объектах дошкольного образования</t>
  </si>
  <si>
    <t>Повышение уровня обеспеченности объектами дошкольного образования, ввод мест в объектах дошкольного образования</t>
  </si>
  <si>
    <t xml:space="preserve">Мероприятие  1.1.2  Внедрение системы дистанционного обучения                 </t>
  </si>
  <si>
    <t>V</t>
  </si>
  <si>
    <t>Контрольное  событие № 1 Дистанционное обучение будет осуществляться: в 2016 г. - базовой (опорной) СОШ № 3 профильное и предпрофильное обучение учащихся школы с. Усть-Уса; в 2017 г. - базовой (опорной) СОШ № 3 профильное и предпрофильное обучение учащихся школ с. Мутный Материк, с. Щельябож;  в 2018 г. -базовой (опорной) СОШ № 4 учащихся  малокомплектных школ с. Усть-Лыжа, д. Денисовка, Захарвань; базовой (опорной) СОШ № 3 профильное и предпрофильное обучение учащихся школы с. Усть-Уса, профильное и предпрофильное обучение учащихся школ с. Мутный Материк, с. Щельябож</t>
  </si>
  <si>
    <t>Дистанционное обучение осуществляется базовой (опорной) СОШ № 3 профильное и предпрофильное обучение учащихся СОШ с. Усть-Уса, Щельябож, Мутный Материк, СОШ № 4 - учащихся ООШ д. Денисовка, Захарвань, с. Усть-Лыжа</t>
  </si>
  <si>
    <t>Основное мероприятие 1.2 Укрепление материально-технической базы организаций общего (дошкольного, начального, основного, среднего) и дополнительного образования</t>
  </si>
  <si>
    <t>Удовлетворенность населения качеством дошкольного и общего образования от общего числа опрошенных  родителей, дети которых посещают образовательные организации в соответствующем году составит -  95 и 90% соответственно</t>
  </si>
  <si>
    <t>Мероприятие 1.2.1 Совершенствование материально-технической базы образовательных организаций, реализующих образовательные программы дошкольного образования  в соответствии с ФГОС  и дополнительного образования</t>
  </si>
  <si>
    <t>Повышение качества предоставляемых услуг, Повышение уровня удовлетворенности населения качеством образования</t>
  </si>
  <si>
    <t xml:space="preserve">Мероприятие 1.2.2  Создание и обновление единого банка данных о детях дошкольного возраста, в том числе о детях с ограниченными возможностями здоровья             </t>
  </si>
  <si>
    <t>Повышение качества предоставляемых услуг</t>
  </si>
  <si>
    <t>Повышение уровня удовлетворенности населения качеством образования</t>
  </si>
  <si>
    <t xml:space="preserve">Контрольное  событие № 2.Будут оснащены в соответствии с требованиями ФГОС в 2016 году 21 образовательные организации , в 2017 году - 14 образовательных организаций, в 2018 году - 19 образовательных организаций              </t>
  </si>
  <si>
    <t xml:space="preserve">Основное мероприятие 1.3 Организация и проведение государственной  итоговой аттестации учащихся 9, 11(12) классов             </t>
  </si>
  <si>
    <t xml:space="preserve">Контрольное  событие № 3. Выпускники школ получат аттестат о среднем общем образовании  в:  2016 году- 266 чел; 2017 году-256 чел.  2018 году -    256 чел.                            </t>
  </si>
  <si>
    <t>Основное мероприятие 1.4  Развитие системы профориентации учащихся</t>
  </si>
  <si>
    <t>Доля учащихся, принимающих участие в мероприятиях, профориентационной направленности, от общего количества учащихся общеобразовательных организаций к 2020 году составит 70 %</t>
  </si>
  <si>
    <t>Мероприятие 1.4.1 Модернизация материально-технического обеспечения  кабинетов технологии, кабинетов профориентации и приобретение учебно-методических пособий в образовательных организациях</t>
  </si>
  <si>
    <t>Обновлённая муниципальная  инфраструктура профориентационной работы, обеспечивающая сопровождение профессионального самоопределения, профессионального выбора учащихся</t>
  </si>
  <si>
    <t>Мероприятие 1.4.2  Проведение профориентационных мероприятий, посвященных популяризации востребованных на рынке труда профессий и специальностей</t>
  </si>
  <si>
    <t>Популяризация среди учащихся  востребованных на рынке труда профессий и специальностей</t>
  </si>
  <si>
    <t>Мероприятие 1.4.3 Создание и обновление виртуальных профориентационных кабинетов на сайтах образовательных организаций</t>
  </si>
  <si>
    <t>Создание единой открытой профориентационной информационной среды</t>
  </si>
  <si>
    <t>Контрольное  событие № 4.  Будут реализовывать программы по профессиональной ориентации и самоопределению учащихся в 2016 г.-8 общеобразовательных организаций , в 2017 г.-7 общеобразовательных организаций, в 2018 г.-8 общеобразовательных организаций</t>
  </si>
  <si>
    <t>Основное мероприятие 1.5 Проведение муниципальных мероприятий</t>
  </si>
  <si>
    <t>Удовлетворенность населения качеством общего образования от общего числа опрошенных  родителей, дети которых посещают общеобразовательные организации в соответствующем году составит 87,5%</t>
  </si>
  <si>
    <t>Мероприятие 1.5.1 Создание здоровьесберегающей среды в образовательных организациях</t>
  </si>
  <si>
    <t>Сохранение и укрепление здоровья учащихся путем улучшения их питания  в общеобразовательных организациях и своевременного оказания психолого-педагогической, медицинской и социальной помощи</t>
  </si>
  <si>
    <t>Мероприятие 1.5.2 Проведение муниципальных мероприятий среди образовательных организаций, премирование лучших образовательных организаций</t>
  </si>
  <si>
    <t>Ежегодное награждение  победителей и призеров конкурса среди образовательных организаций по подготовке к началу нового учебного года</t>
  </si>
  <si>
    <t>Контрольное событие № 5 Ежегодно будет проводиться конкурс на лучшую подготовку к новому учебному году среди общеобразовательных организаций и дошкольных образовательных организаций</t>
  </si>
  <si>
    <t>Контрольное  событие № 6   Во всех образовательных организациях будет создана здровьесберенающая среда: - охват горячим питанием (1-11 классы) составит: 2016 год - 4737 чел; 2017 год - 4737 чел., 2018 год - 4737 чел.</t>
  </si>
  <si>
    <t xml:space="preserve">Основное мероприятие 1.6
Создание условий для совершенствования кадрового обеспечения системы образования.
</t>
  </si>
  <si>
    <t>Мероприятие 1.6.1 Проведение муниципальных мероприятий среди педагогических работников, участие в республиканских, всероссийских мероприятиях (конкурсах, фестивалях, семинарах и др.), премирование лучших педагогов</t>
  </si>
  <si>
    <t>Обеспечение условий для повышения квалификации педагогических и управленческих кадров, стимулирования творческого развития педагогов, совершенствования их педагогического мастерства</t>
  </si>
  <si>
    <t xml:space="preserve">Мероприятие 1.6.2  Повышение квалификации руководящих и педагогических работников системы образования </t>
  </si>
  <si>
    <t xml:space="preserve">Контрольное событие №7  Образовательные организации примут участие в республиканских мероприятиях по выявлению, распространению и поддержке инновационного опыта работы (муниципальных) образовательных организаций в Республике Коми (конкурс «Лучший детский сад Республики Коми», конкурс «Лучшие школы Республики Коми», конкурс «Инноватика в образовании» и др.)
</t>
  </si>
  <si>
    <t>Контрольное  событие № 8  Повышение квалификации пройдут по итогам 2016 г.  - не менее 270 педагогических и руководящих работников; по итогам 2017 г. -  не менее 271 педагогических и руководящих работников; 2018 г. - не менее 271 педагогических и руководящих работников</t>
  </si>
  <si>
    <t xml:space="preserve">Основное мероприятие 1.7 
Создание условий для выявления и поддержки одаренных детей
</t>
  </si>
  <si>
    <t>Доля обучающихся, принимающих участие в муниципальных, республиканских, всероссийских олимпиадах, конкурсах, конференциях, соревнованиях, фестивалях составит 57 %</t>
  </si>
  <si>
    <t>Мероприятие 1.7.1 Проведение муниципальных мероприятий среди обучающихся, участие обучающихся в республиканских, всероссийских мероприятиях (фестивалях, конкурсах, олимпиадах и др.), премирование лучших обучающихся стипендиями и премиями</t>
  </si>
  <si>
    <t>Повышение доли обучающихся, принимающих участие в муниципальных, республиканских, всероссийских олимпиадах, конкурсах, конференциях, соревнованиях, фестивалях</t>
  </si>
  <si>
    <t>Контрольное  событие № 9  Примут участие в муниципальных, республиканских, всероссийских олимпиадах, конкурсах, конференциях, соревнованиях, фестивалях по итогам 2016 г. - не менее 4550 обучающихся; по итогам 2017 г. - не менее 4600 обучающихся; по итогам 2018 г. - не менее 4650 обучающихся.</t>
  </si>
  <si>
    <t xml:space="preserve">Основное мероприятие 1.8
Создание условий для модернизации инфраструктуры образовательных организаций
</t>
  </si>
  <si>
    <t>Доля  муниципальных общеобразовательных учреждений, соответствующим современным требованиям обучения, в общем количестве муниципальных общеобразовательных учреждений</t>
  </si>
  <si>
    <t>Мероприятие  1.8.1  Проведение текущего ремонта в образовательных организациях и обустройство прилегающих территорий</t>
  </si>
  <si>
    <t>Ремонт зданий (помещений)   образовательных учреждений, создание условий для качественного предоставления услуг</t>
  </si>
  <si>
    <t>Мероприятие 1.8.2  Обеспечение  доступа к сети интернет образовательных организаций</t>
  </si>
  <si>
    <t>Соблюдение санитарных норм и правил, обеспечение безопасности детей</t>
  </si>
  <si>
    <t>Мероприятие 1.8.3 Оснащение  новых зданий образовательных организаций</t>
  </si>
  <si>
    <t>Контрольное  событие №10  Все общеобразовательные организации  (100%)  ежегодно будут обеспечены современными условиями обучения</t>
  </si>
  <si>
    <t>Основное мероприятие  1.9 Строительство и реконструкция образовательных организаций</t>
  </si>
  <si>
    <t>Предоставление возможности обучающимся образовательных организаций в получении доступного и качественного образования</t>
  </si>
  <si>
    <t>Мероприятие 1.9.1 Строительство здания детского сада в с. Щельябож на 45 мест</t>
  </si>
  <si>
    <t>АМО ГО "Усинск" (МБУ "УКС")</t>
  </si>
  <si>
    <t>Строительство и ввод здания детского сада на 45 мест в эксплуатацию в 2016г.</t>
  </si>
  <si>
    <t>Мероприятие 1.9.2 Строительство здания детского сада в с. Мутный Материк на 80 мест</t>
  </si>
  <si>
    <t>Строительство и ввод здания детского сада на 80 мест в эксплуатацию в 2016г.</t>
  </si>
  <si>
    <t>Строительство и ввод здания спортивного зала ангарного типа в д. Захарвань в эксплуатацию в 2016г.</t>
  </si>
  <si>
    <t>Основное мероприятие   1.10     Расходы за счет 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</si>
  <si>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>Мероприятие 1.10.1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</si>
  <si>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 xml:space="preserve">Подпрограмма 2.  Оздоровление, отдых детей и трудоустройство подростков в 2015 – 2017 гг. и на период до 2020 г. </t>
  </si>
  <si>
    <t>Основное мероприятие 2.1.Расходы за счет субсидии на мероприятия по проведению оздоровительной кампании детей</t>
  </si>
  <si>
    <t>Доля детей и подростков, охваченных различными формами отдыха и оздоровления от общей численности детей школьного возраста к 2020г составит 43%. Доля детей, находящихся в трудной жизненной ситуации, охваченных различными видами отдыха, оздоровления и занятости, от общей численности оздоровленных и отдохнувших детей  к 2020 г составит 35%. Ежегодно будет организовано  не менее 52 форм оздоровительного отдыха и занятости</t>
  </si>
  <si>
    <t>Мероприятие 2.1.1. Организация оздоровления и отдыха детей в загородных лагерях за пределами МО ГО "Усинск" за счет средств республиканского бюджета</t>
  </si>
  <si>
    <t>Обеспечение оздоровления, отдыха детей и подростков, в том числе детей находящихся в трудной жизненной ситуации</t>
  </si>
  <si>
    <t>Основное мероприятие 2.2 Организация  круглогодичного  оздоровления,  отдыха и занятости детей и несовершеннолетних подростков за счет средств местного бюджета</t>
  </si>
  <si>
    <t>Мероприятие 2.2.1 Организация оздоровления и отдыха детей в загородных лагерях за пределами МО ГО "Усинск"</t>
  </si>
  <si>
    <t>Мероприятие 2.2.2 Организация оздоровления и отдыха и занятости детей, в т.ч трудоустройство несовершеннолетних подростков в летний период на территории МО ГО "Усинск"</t>
  </si>
  <si>
    <t xml:space="preserve">УО АМО ГО «Усинск»                                 
ГУ РК «ЦЗН» г. Усинска,
ТКПДН и ЗП МО ГО «Усинск»,
ГБУЗ РК «УЦРБ»,
УФКиС АМО ГО «Усинск»
</t>
  </si>
  <si>
    <t>Мероприятие 2.2.3 Содействие организации малозатратных форм организации отдыха молодежи: тематических лагерей, туристических слетов и организация деятельности студенческих и молодежных трудовых отрядов и участие в республиканском слете участников лагерей труда и отдыха</t>
  </si>
  <si>
    <t xml:space="preserve">УО АМО ГО «Усинск»                          
Отделение социальной помощи семье и детям ТЦСОН г. Усинска, ГУ РК «ЦЗН» г. Усинска,
ТКПДН и ЗП МО ГО «Усинск»
</t>
  </si>
  <si>
    <t>Занятость подростков в летний период</t>
  </si>
  <si>
    <t>Мероприятие  2.2.4 Взаимодействие с представителями государственных, муниципальных надзорных органов по вопросам проведения приемки лагерей с дневным пребыванием детей, организованных на базе общеобразовательных и спортивных организаций</t>
  </si>
  <si>
    <t>Выполнение санитарно-гигиенических норм и правил  к организации открытия лагерей с дневным пребыванием детей</t>
  </si>
  <si>
    <t>Мероприятие  2.2.5  Обеспечение контроля за деятельностью детских оздоровительных лагерей, расположенных на территории МО ГО «Усинск» и за его пределами</t>
  </si>
  <si>
    <t>Контроль  за работой лагерей, для осуществления качественного полноценного отдыха детей</t>
  </si>
  <si>
    <t>Мероприятие 2.2.6 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и за пределами  МО ГО «Усинск»</t>
  </si>
  <si>
    <t>Обеспечение лагерей всех типов и видов квалифицированными педагогами  для работы с детьми и медперсоналом для оказания первой помощи детям</t>
  </si>
  <si>
    <t>Основное    мероприятие  2.3 Организация  круглогодичного оздоровления и отдыха детей</t>
  </si>
  <si>
    <t>Мероприятие 2.3.1 Организация оздоровления и отдыха детей в загородных лагерях за пределами МО ГО "Усинск"</t>
  </si>
  <si>
    <t>Мероприятие 2.3.2 Организация оздоровления и отдыха детей на территории МО ГО "Усинск"</t>
  </si>
  <si>
    <t xml:space="preserve">Мероприятие 2.3.3  Мероприятия по проведению оздоровительной кампании детей </t>
  </si>
  <si>
    <t>Основное    мероприятие  2.4 Организация занятости детей, в т.ч трудоустройство несовершеннолетних подростков в летний период на территории МО ГО "Усинск"</t>
  </si>
  <si>
    <t>Мероприятие 2.4.1 Оплата труда несовершеннолетних подростков, привлеченных для работы в "Отряде мэра" и лагерях труда и отдыха, организованных в летний период на территории МО ГО "Усинск"</t>
  </si>
  <si>
    <t>Мероприятие 2.4.2 Обеспечение функционирования "Отряда мэра" и лагерей труда и отдыха, организованных в летний период на территории МО ГО "Усинск"</t>
  </si>
  <si>
    <t>Подпрограмма 3.  Дети и молодежь в 2015 – 2017 гг. и на период до 2020 г.</t>
  </si>
  <si>
    <t xml:space="preserve">Основное мероприятие 3.1
Обеспечение поддержки детских, молодёжных социальных инициатив и предпринимательского потенциала, пропаганды здорового образа жизни среди молодёжи 
</t>
  </si>
  <si>
    <t>Доля молодых людей в возрасте от 14 до 30 лет, принимающих участие в массовых молодёжных мероприятиях к общему количеству молодёжи  в возрасте от 14 до 30 лет, проживающей на территории МО ГО «Усинск» составит 23,7%</t>
  </si>
  <si>
    <t>Мероприятие 3.1.1 Организация и проведение муниципальных мероприятий, форумов, творческих конкурсов, социальных проектов, фестивалей, спортивных соревнований, турниров, праздников</t>
  </si>
  <si>
    <t>Формирование активной позиции молодежи, поддержка творческой и спортивной молодежи</t>
  </si>
  <si>
    <t xml:space="preserve">Мероприятие 3.1.2 Участие в республиканских и российских форумах, творческих конкурсах, социальных проектах, семинарах, фестивалях, туристических слетах, тематических лагерях, турнирах </t>
  </si>
  <si>
    <t>Формирование социально-напрвленной позиции молодежи, поддержка молодежной инициативы</t>
  </si>
  <si>
    <t>Мероприятие 3.1.3 Организация и проведение социологического анкетирования молодежи.  Подготовка и распространение листовок, плакатов, буклетов, брошюр и др. по молодежной и патриотической тематике</t>
  </si>
  <si>
    <t>Пропаганда нравственных ценностей общества среди молодежи</t>
  </si>
  <si>
    <t xml:space="preserve">Мероприятие 3.1.4  Организация и проведение мероприятий, направленных на развитие и поддержку волонтерского движения </t>
  </si>
  <si>
    <t>Поддержка добровольческой инициативы в молодежной среде</t>
  </si>
  <si>
    <t xml:space="preserve">Мероприятие 3.1.5   Проведение тематических олимпиад и конкурсов, организация мероприятий направленных на пропаганду семейных ценностей </t>
  </si>
  <si>
    <t>Формирование у молодежи семейных ценностей</t>
  </si>
  <si>
    <t>Мероприятие 3.1.6 Организация деятельности Молодежного парламента МО ГО «Усинск»: проведение сессий, выборов, семинаров, работа общественной приемной, реализация проектов</t>
  </si>
  <si>
    <t>Обеспечение влияния молодежи на государственную молодежную политику. Создание механизма участия молодежи в деятельности органов местного самоуправления</t>
  </si>
  <si>
    <t xml:space="preserve">Мероприятие 3.1.7  Вручение  премий творческой  молодежи, талантливым спортсменам, отличникам учебы, активистам  молодежного движения, в т.ч. организация  и проведение  церемонии «Успех»   в сфере       культуры, спорта, и  молодежной общественной  жизни   </t>
  </si>
  <si>
    <t>Поддержка творческой, спортивной и социальной активной молодежи</t>
  </si>
  <si>
    <t>Мероприятие 3.1.8 Обеспечение деятельности МБУ «Молодежный центр»</t>
  </si>
  <si>
    <t>Создание условий для проявления молодежной инициативы, развития творческого потенциала, формирование активной социальной позиции, возможности неформального общения молодых</t>
  </si>
  <si>
    <t>Мероприятие 3.1.9.  Создание и деятельность проектного комитета по развитию  и поддержке молодежных некоммерческих организаций и объединений, реализация проектов</t>
  </si>
  <si>
    <t>Контрольное  событие №14
Численность молодых людей, принимающих участие в социально значимых мероприятиях, проектах молодежной политики составит:  2016г. - 3081ч; 2017г . - 3081ч. 2018г.- 3081</t>
  </si>
  <si>
    <t xml:space="preserve">Основное мероприятие 3.2
Организация мероприятий, направленных на формирование у молодёжи гражданско-патриотической ответственности, культуры межнациональных и межконфессиональных отношений 
</t>
  </si>
  <si>
    <t>Доля молодежи  в возрасте от 14 до 30 лет, задействованной в мероприятиях, направленных на формирование гражданско-патриотической ответственности, культуры межнациональных и межконфессиональных отношений, от общего количества молодежи в возрасте от 14 до 30 лет к 2020 году составит 9%</t>
  </si>
  <si>
    <t>Мероприятие 3.2.1 Организация и проведение фотовыставок, акций, марафонов, патриотических десантов</t>
  </si>
  <si>
    <t>Повышение  качества патриотического воспитания детей и молодежи;  рост числа участвующих в мероприятиях патриотической направленности</t>
  </si>
  <si>
    <t>Мероприятие 3.2.2 Организация и проведение мероприятий, посвященных памятным датам Российской истории</t>
  </si>
  <si>
    <t>Мероприятие 3.2.3 Организация курсов повышения квалификации педагогов по патриотическому воспитанию  обучающихся</t>
  </si>
  <si>
    <t>Мероприятие 3.2.4  Проведение  муниципальных мероприятий патриотической направленности, в т.ч. для молодежи допризывного и призывного возраста</t>
  </si>
  <si>
    <t xml:space="preserve">УО АМО ГО «Усинск»                 Соисполнитель
ОВК РК,
ОО «СВАЧиЛВ», ГБУЗ РК «УЦРБ», Отдел здравоохранения и социальной защиты населения  муниципального образования городского округа «Усинск»
</t>
  </si>
  <si>
    <t>Мероприятие 3.2.5  Участие в республиканских, межрегиональных, всероссийских мероприятиях патриотической направленности, в т.ч. для молодежи допризывного и призывного возраста</t>
  </si>
  <si>
    <t>Контрольное  событие №15  Численность молодых людей, принимающих участие в деятельности патриотических молодёжных объединений составит: 2016г. - 1118 ч; 2017г.-1118 ч; 2018г. -  1170 ч.</t>
  </si>
  <si>
    <t xml:space="preserve">Основное  мероприятие 3.3
Совершенствование материально-технического и методического обеспечения мероприятий молодёжной политики,  проектов патриотической направленности  на территории МО ГО «Усинск»
</t>
  </si>
  <si>
    <t>Не менее 2-х учреждений и организаций, осуществляющих государственную молодежную политику и патриотическое воспитание граждан, улучшили материально-технические  условия</t>
  </si>
  <si>
    <t>Мероприятие 3.3.1 Приобретение оборудования для работы с общественными объединениями и волонтерскими организациями</t>
  </si>
  <si>
    <t>Обеспечение материально-технической базы общественных объединений и волонтерских организаций</t>
  </si>
  <si>
    <t>Мероприятие 3.3.2  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центров, в том числе для занятий с допризывной молодёжью</t>
  </si>
  <si>
    <t>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</t>
  </si>
  <si>
    <t xml:space="preserve">Контрольное  событие № 16  Ежегодно обновляется материально-техническая база не менее 2-х организаций  </t>
  </si>
  <si>
    <t>Подпрограмма 4. Обеспечение реализации муниципальной программы «Развитие образования в 2016 – 2018 гг. и на период до 2020 г.»</t>
  </si>
  <si>
    <t>Основное мероприятие 4.1 Обеспечение присмотра и ухода за детьми, включая организацию их питания и режима дня</t>
  </si>
  <si>
    <t>Уровень ежегодного выполнения основных мероприятий от общего количества основных мероприятий Подпрограммы 4 составит 100%</t>
  </si>
  <si>
    <t>Контрольное  событие № 17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</si>
  <si>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Выполнение муниципального задания на оказание муниципальных услуг по присмотру и уходу за детьми на территории муниципального образования  "Усинск"</t>
  </si>
  <si>
    <t>Основное мероприятие  4.2  Предоставление компенсации родителям (законным представителям)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</si>
  <si>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Контрольное  событие № 18 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</si>
  <si>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 xml:space="preserve">Основное мероприятие 4.3 Расходы за счет субвенции на реализацию муниципальными дошкольными и муниципальными общеобразовательными организациями в Республике Коми образовательных программ               </t>
  </si>
  <si>
    <t>Основное мероприятие 4.4  Осуществление  общего образования</t>
  </si>
  <si>
    <t xml:space="preserve">Мероприятие 4.4.1 Реализация муниципальными дошкольными и муниципальными общеобразовательными организациями образовательных программ </t>
  </si>
  <si>
    <t>Мероприятие 4.4.2 Организация питания обучающихся 1-4 классов в муниципальных образовательных организациях, реализующих образовательную программу начального общего образования</t>
  </si>
  <si>
    <t>Мероприятие 4.4.3 Обеспечение осуществления общего образования</t>
  </si>
  <si>
    <t>Контрольное  событие №20   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</si>
  <si>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 xml:space="preserve">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</t>
  </si>
  <si>
    <t>Основное мероприятие 4.5    Расходы за счет иных межбюджетных трансфертов на организацию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</si>
  <si>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Уровень ежегодного выполнения основных мероприятий от общего количества основных мероприятий Подпрограммы 4 составит 100%.</t>
  </si>
  <si>
    <t>Основное мероприятие 4.6 Осуществление дополнительного  образования</t>
  </si>
  <si>
    <t>Основное мероприятие 4.7  Функционирование аппарата Управления образования администрации МО ГО «Усинск»</t>
  </si>
  <si>
    <t>Контрольное  событие № 23 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"Усинск" в установленные сроки</t>
  </si>
  <si>
    <t xml:space="preserve">Выплата заработной платы специалистам, согласно Положению по оплате труда </t>
  </si>
  <si>
    <t>Основное мероприятие  4.8. Обеспечение деятельности  Управления образования</t>
  </si>
  <si>
    <t xml:space="preserve">Контрольное  событие № 24  Обеспечение бесперебойной деятельности Управления образования    </t>
  </si>
  <si>
    <t>Основное мероприятие  4.9.Обеспечение выполнения обязательств по гарантиям и компенсациям работников</t>
  </si>
  <si>
    <t xml:space="preserve">Контрольное  событие № 25   Ежегодно 100% выполнение обязательств по выплате проезда к месту использования отпуска и обратно, согласно авансовых отчетов         </t>
  </si>
  <si>
    <t xml:space="preserve">Обязательства по выплате проезда к месту использования отпуска и обратно, согласно авансовых отчетов будут выполнены в полном объеме во втором полугодии  </t>
  </si>
  <si>
    <t>2017 г. (план)</t>
  </si>
  <si>
    <t>Мероприятие 1.9.6 Строительство здания школы в г. Усинске на 900 мест</t>
  </si>
  <si>
    <t>АМО ГО «Усинск» (МБУ «УКС»)</t>
  </si>
  <si>
    <r>
      <t>Информация о выполнении</t>
    </r>
    <r>
      <rPr>
        <u/>
        <sz val="10"/>
        <rFont val="Times New Roman"/>
        <family val="1"/>
        <charset val="204"/>
      </rPr>
      <t xml:space="preserve"> контрольного события (с указанием конкретной даты)</t>
    </r>
  </si>
  <si>
    <t xml:space="preserve">  Доля выпускников муниципальных общеобразовательных организаций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 сдававших единый государственный экзамен по данным предметам- не менее 99.7%. Доля выпускников 9 классов, получивших аттестат об основном общем образовании, от общего числа выпускников 9 классов- не менее 97,1 %</t>
  </si>
  <si>
    <t>Проведен муниципальный грантовый конкурс проектов экологической направленности среди ОО</t>
  </si>
  <si>
    <t>Доля детей и подростков, охваченных различными формами отдыха и оздоровления от общей численности детей школьного возраста к 2020г составит 50,4%. Количество  детей, находящихся в трудной жизненной ситуации, охваченных различными видами отдыха, оздоровления и занятости, составит 1066 чел. Ежегодно будет организовано  не менее 82 форм оздоровительного отдыха и занятости</t>
  </si>
  <si>
    <t xml:space="preserve">Обеспечение бесперебойной деятельности Управления образования </t>
  </si>
  <si>
    <t>2018 г.</t>
  </si>
  <si>
    <t>2019г.</t>
  </si>
  <si>
    <t>Мероприятие 4.1.1 Обеспечение присмотра и ухода за детьми</t>
  </si>
  <si>
    <t>Мероприятие 4.1.2 Осуществление бесплатного питания льготной категории детей, посещающих образовательные организации, реализующие образовательную программу дошкольного образования</t>
  </si>
  <si>
    <t xml:space="preserve">Мероприятие 4.4.4 Организация питания обучающихся льготной категории и воспитанников пришкольных интернатов </t>
  </si>
  <si>
    <t>Мероприятие 4.4.5 Организация подвоза обучающихся проживающих в п. Усадор и с. Колва</t>
  </si>
  <si>
    <t>Мероприятие 3.3.3 Оборудование нового помещения МБУ "Молодежный центр"</t>
  </si>
  <si>
    <t>Обеспечение доступности образования за счет внедрения в образовательный процесс информационно-образовательной среды, в т. ч. в малокомплектных школах; создание эффективной системы дистанционного обучения детей-инвалидов; расширение возможностей профильного и предпрофильного обучения</t>
  </si>
  <si>
    <t>План  мероприятий по реализации муниципальной программы«Развитие образования в 2015 – 2017 гг. и на период до 2020 г.» (за 2017 год)</t>
  </si>
  <si>
    <t>факт на конец 2017</t>
  </si>
  <si>
    <t>Количество детей, находящихся в трудной жизненной ситуации, охваченных различными формами оздоровления, отдыха и занятости, от общей численности оздоровленных и отдохнувших детей, в рамках соглашения</t>
  </si>
  <si>
    <t>за 2017 год</t>
  </si>
  <si>
    <t>53,8/3186</t>
  </si>
  <si>
    <t>3721/3186</t>
  </si>
  <si>
    <t xml:space="preserve">53,4/ 42,6  </t>
  </si>
  <si>
    <t>В 2017 году  организовано 85  форм  отдыха, оздоровления и занятости детей. Охвачено всеми видами отдыха и оздоровления-3721 чел.</t>
  </si>
  <si>
    <t>На хостинге официального сайта МАУДО "ЦДОД"г Усинска открыт виртуальный кабинет профориентации, размещена информация о УВПО, УСПО, востребованных профессиях на рынке труда, освещена информация о проведенных профориентационных мероприятиях .                                                                                                                                                                                                                                 На сайтах 15 общеобразовательных организаций ведутся разделы "профориентационная работа"</t>
  </si>
  <si>
    <t>В 9 общеобразовательных организациях МО ГО "Усинск" разработаны и реализуются программы, элективные курсы по профессиональной ориентации и самоопределению учащихся</t>
  </si>
  <si>
    <t>461 педагогический и руководящий работник прошел курсовую подготовку в отчетный период</t>
  </si>
  <si>
    <t>За отчетный период курсы повышения квалификации прошел 461 педагог</t>
  </si>
  <si>
    <t>Учащиеся приняли участие в республиканском этапе всош (январь, февраль 2017), республиканской конференции участников туристско-краеведческого движения "Отечество-Земля Коми" (январь 2017),  и др.Проведены все запланированные в отчетный период муниципальные мероприятия</t>
  </si>
  <si>
    <t>Снижение показателя на 0,3 % связано с уменьшением количества групп в объединениях дополнительного образования МАУДО "ЦДОД" г. Усинска, в учреждениях физической культуры и спорта</t>
  </si>
  <si>
    <t>4-я Сессия молодежного парламента МО ГО "Усинск" IV созыва (26.01.2017); 5-я Сессия молодежного парламента МО ГО "Усинск" Ivсозыва (26.09.2017)</t>
  </si>
  <si>
    <t>Акция День пожилого человека (28.09.2017); Акция Красные тюльпаны надежды (01.12.2017)</t>
  </si>
  <si>
    <t>Обеспечение роста уровня оплаты труда педагогических работников муниципальных организаций дополнительного образования</t>
  </si>
  <si>
    <t>Мероприятие 4.6.1</t>
  </si>
  <si>
    <t>Мероприятие 4.6.2</t>
  </si>
  <si>
    <t>Обеспечение осуществления дополнительного  образования</t>
  </si>
  <si>
    <t xml:space="preserve">УФКиС АМО ГО «Усинск»
</t>
  </si>
  <si>
    <t xml:space="preserve">УО АМО ГО «Усинск»
</t>
  </si>
  <si>
    <t>В 2017 году  оздоровлено в лагерях  с дневным пребыванием детей 2824 человек:                           весной:768 чел.,  летом: 1269 чел.,  осенью:787 чел.                                                                                                                                               В лагерях организовано  2-х разовое  горячее питание, страхование от несчастных случаев, приобретены аптечки.</t>
  </si>
  <si>
    <r>
      <rPr>
        <sz val="10"/>
        <rFont val="Times New Roman"/>
        <family val="1"/>
        <charset val="204"/>
      </rPr>
      <t>В 24 образовательных организациях приобретено оснащение в соответствии с ФГОС.: 17 ОО оснащены ученической и дошкольной  мебелью, в 3 ОО  приобретены специализированные кабинеты, для 13 ОО -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компьютерное оборудование (мультимедийное оборудование),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в  13 ОО приобретено технологическое оборудование, в 25 ОО приобретено спортивное оборудование, инвентарь; в 16 ОО медицинское оборудование.  </t>
    </r>
  </si>
  <si>
    <t xml:space="preserve">Недостижение показателя связано  с изменением количества детей:  плановый показатель рассчитывался  от статистических данных численности детей 1-6 лет 3823 человека, фактически на отчетную дату - 4078 человек. На учете для определения в ДОО состоят 373 ребенка (9,1%), которые будут обеспечены местами в соответствии с желаемой датой зачисления. </t>
  </si>
  <si>
    <r>
      <t xml:space="preserve">Отмечается положительная динамика, не преодолел минимальный порог 1 человек из 243 учащихся (0,4%), что меньше чем в 2016 году. Расхождение показателя связано    с изменением количества выпускников - плановый показатель расчитывался  от прогнозной численности выпускников.       </t>
    </r>
    <r>
      <rPr>
        <sz val="9"/>
        <color indexed="53"/>
        <rFont val="Times New Roman"/>
        <family val="1"/>
        <charset val="204"/>
      </rPr>
      <t xml:space="preserve">                        </t>
    </r>
    <r>
      <rPr>
        <sz val="9"/>
        <rFont val="Times New Roman"/>
        <family val="1"/>
        <charset val="204"/>
      </rPr>
      <t xml:space="preserve">                       </t>
    </r>
  </si>
  <si>
    <t>Отмечается положительная динамика, консультативные пункты функционируют во всех ДОО, кроме МБДОУ "Детский сад" с. Усть-Уса, т.к. в этом населененом пункте все дети по закрепленной территории имеют возможность посещать детский сад. Необходимости в открытии консультативного пункта нет.</t>
  </si>
  <si>
    <t>на основе данных УГГС РК</t>
  </si>
  <si>
    <t xml:space="preserve">Не завершено. Ведется строительство здания детского сада в с. Мутный Материк на 80 мест. Срок ввода в эксплуатацию  01.09.2018г. </t>
  </si>
  <si>
    <t>Не завершено. Ведется строительство здания детского сада в с. Щельябож на 45 мест. Срок ввода в эксплуатацию  31.12.2018г.</t>
  </si>
  <si>
    <t>Не завершено. Ведется строительство спортивного зала в д. Захарвань, срок ввода в эксплуатацию 1 квартал 2018г.</t>
  </si>
  <si>
    <t>Строительство детского сада с. Щельябож, детского сада с. Мутный Материк, спортивного зала д. Захарвань не завершено. Срок ввода зданий в эксплуатацию: спортивный зал д. Захарвань - 1 квартал 2018, детский сад с. Мутный Материк 01.09.2018, детский сад с. Щельябож 31.12.2018</t>
  </si>
  <si>
    <t>Приобретено оборудование для укрепления материально-технической базы  кабинетов ОБЖ в 2 ОО (СОШ5, ООШ пгт. Парма)</t>
  </si>
  <si>
    <t>Произведена оплата заработной платы и начислений работникам УО, а так же произведены расходы по коммунальным и прочим услугам за содержание здания, согласно выставленным счетам-фактурам.                                                                                                                                                             Увеличение бюджетных ассигнований на 1 095,4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</si>
  <si>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>Произведена оплата заработной платы и начислений работникам УО, а так же произведены и выплачены командировочные расходы, согласно приказов Управления образования и предоставленным авансовым отчетам.                                                                                                                                  Уменьшение бюджетных ассигнований на 2 355,8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</si>
  <si>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>Во исполнение п.2.3.4 соглашения между Министерством образования, науки и молодежной политики РК и Администрацией АМО ГО "Усинск" "02" октября 2017 года № ЗП-18 "О предоставлении из республиканского бюджета Республики Коми субсидий бюджетам муниципальных районов (городских округов)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Коми" показатель по среднемесячной заработной плате педагогических работников муниципальных учреждений дополнительного образования МО ГО "Усинск" выполнен в полном объеме на 100,03%</t>
  </si>
  <si>
    <t>Перечислены субсидии общеобразовательным организациям на выполнение муниципального задания.                                                                                                                                                                                  Уменьшение бюджетных ассигнований на 11 248,8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</si>
  <si>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>Перечислены субсидии дошкольным организациям на выполнение муниципального задания.                    Уменьшение бюджетных ассигнований на 11 042,9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</si>
  <si>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>Уменьшение бюджетных ассигнований на 105,0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годов», в связи со снижением поступления собственных доходов бюджета МО ГО "Усинск" в 2017 году и отменой приобретения оборудования для работы с общественными объединениями и волонтерскими организациями</t>
  </si>
  <si>
    <t>Участие в республиканском финале спортивно-патриотической игре "Зарница" 2 команды, Военно-патриотическая игра «Кадеты Отечества» г. Воркута (24-25.02.2017) 1 команда, Участие во II Всероссийском Слет ВВПОД "ЮНАРМИЯ" г. Москва (27-28.05.2017)                                                                                              Уменьшение бюджетных ассигнований на 538,4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годов», в связи со снижением поступления собственных доходов бюджета МО ГО "Усинск" в 2017 году и отменой запланированных расходов по мероприятиям: участие кадетских классов в спортивно-патриотической игре «Кадеты Отечества» (г. Москва), участие кадетских классов в республиканских сборах учащихся кадетских классов  (г. Сыктывкар),участие в военно-полевом лагере им. Героя России А. И. Алексеева, выезд на региональный этап Зимнего фестиваля ГТО</t>
  </si>
  <si>
    <t xml:space="preserve"> Муниципальный конкурс информационных изданий «ДОСААФ России – школа мужества и патриотизма», ко дню 90-летия создания ДОСААФ России (13.01-09.02.2017), ярмарка военных профессий «Военное образование – правильный выбор патриота» (14.02.2017), муниципальный конкурс смотра строя и песни ко Дню защитников Отечества (22.02.2017), Муниципальные этапы спортивно-патриотической игры "Орленок" (в течение года), мероприятия, посвященные Дню Победы (апрель-май 2017 ), пятидневные учебные  сборы в рамках начальной военной подготовки (июнь 2017); Соревнования по лыжным гонкам и пулевой стрельбе среди учащихся 9-11 классов общеобразовательных организаций на Кубок имени Героя Советского Союза, генерала армии В.Ф. Маргелова (01.04.2017), Муниципальный смотр-конкурс знаменных групп «Равнение на знамена» (28.04.2017),  Акции в рамках празднования 72-ой годовщины Победы в ВОВ ("Георгиевская ленточка" - 01.05. - 02.05.17, 09.05.2017; Субботник на аллее «Ветеранов» - 05.05.2017; Акция «Живые картины» - 09.05.2017; «Эпизоды военной хроники» - 09.05.2017, Всероссийская акция "Бессмертный полк", "Герои Великой Победы" - 04.05.2017, "Ветеран живет рядом - 01-08.05.2017); акция "Свеча памяти" -2.06.2017., муниципальный конкурс докладов «По страницам Октябрьской революции» (27.10.2017),  муниципальное мероприятие "Посвящение в юнармейцы" (09.12.2017), акция "Призывник", торжественное посвящение в кадеты  (15.11.2017).                                                                                                                                                       Уменьшение бюджетных ассигнований на 167,9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годов», в связи со снижением поступления собственных доходов бюджета МО ГО "Усинск" в 2017 году и отменой запланированных расходов по мероприятиям: муниципального смотра-конкурса на лучший историко-краеведческий музей, музейной комнаты, тематической выставки в образовательных организациях, по экстремальному спорту "Гонка героев", ежегодных торжественных проводов в армию "Призывник", патриотической площадки в рамках форума активной молодежи "Доброфорум "</t>
  </si>
  <si>
    <t>Участие 1 педагога с 04 по 08 апреля 2017 г. в республиканском сборе детского актива школьных музеев по теме «Основы школьного музееведения» в г. Сыктывкар. Участие педагога во Всероссийском семинаре-совещании для педагогов опорных площадок РДШ г. Санкт -Петербург (25.03-05.04.2017).                                                                                                                   Уменьшение бюджетных ассигнований на 15,0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</si>
  <si>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>По результатам проведения муниципального конкурса экологической направленности поощрены 3  образовательные организации.                                                                                                        Уменьшение бюджетных ассигнований на125,0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годов», в связи со снижением поступления собственных доходов бюджета МО ГО "Усинск" в 2017 году  и отменой запланированных расходов на проведение мероприятий: муниципального конкурсу "Лидер сайтов-2017", муниципального конкурса "Школьный спортивный клуб",  муниципального конкурса "Лучшее школьное методическое объединение"</t>
  </si>
  <si>
    <t>10 учителей прошли обучение по программам повышения квалификации по работе в системе дистанционного обучения.                                                                                                                                                                Уменьшение бюджетных ассигнований на 18,7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</si>
  <si>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 xml:space="preserve">Положительная динамика.Расхождение показателя связано    с изменением количества учащихся - плановый показатель расчитывался  от прогнозной численности учащихся.                            </t>
  </si>
  <si>
    <r>
      <t xml:space="preserve"> Положительная динамика. Не преодолел минимальный порог 1 человек из 243 учащихся (0,4%). Расхождение показателя связано    с изменением количества выпускников - плановый показатель расчитывался  от прогнозной численности выпускников.       </t>
    </r>
    <r>
      <rPr>
        <sz val="9"/>
        <color indexed="53"/>
        <rFont val="Times New Roman"/>
        <family val="1"/>
        <charset val="204"/>
      </rPr>
      <t xml:space="preserve">                        </t>
    </r>
    <r>
      <rPr>
        <sz val="9"/>
        <rFont val="Times New Roman"/>
        <family val="1"/>
        <charset val="204"/>
      </rPr>
      <t xml:space="preserve">                       </t>
    </r>
  </si>
  <si>
    <t xml:space="preserve">Недостижение показателя связано  с изменением расчетного количества детей:  плановый показатель рассчитывался  от статистических данных численности детей 1-6 лет 3823 человека, фактически на отчетную дату - 4078 человек.   При этом этом все желающие обеспечены местами. Актуальный спрос (очередность) составляет 0%.  </t>
  </si>
  <si>
    <t>Значение целевого показателя ниже, в связи с сокращением общеобразовательных организаций, соответствующих современным требованиям обучения (изменение методики расчета  показателя согласно Инструкции по подготовке доклада главы местной администрации
городского округа (муниципального района)
субъекта РФ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районов)</t>
  </si>
  <si>
    <t xml:space="preserve">Значение целевого показателя осталось на прежнем уровне, 3 ОО имеют предписания, при этом общее количество общеобразовательных организаций сократилось на одно в связи с реорганизацией. </t>
  </si>
  <si>
    <t>Значение целевого индикатора осталось на прежнем уровне, расхождение с плановым значением связано с уменьшением количества общеобразовательных организаций.</t>
  </si>
  <si>
    <t xml:space="preserve">С начала года поддержано 4 проекта молодежи: 20.01.2017 Проект музыкальной группы «HariusCoverBand» - «Творческий вечер в МБУ «Молодежный центр»; 27.02.2017 Конкурс молодежных проектов с целью реализации 
в рамках благотворительного мероприятия «ДоброБазар»; 28.02.2017 Проект с. Мутный Материк «Детские площадки» 06.04.2017 Защита эколого-социальных проектов муниципального молодежного конкурса «Республика, ты мне нужна!»                                                                                Уменьшение бюджетных ассигнований на 60,0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 в связи со снижением поступления собственных доходов бюджета МО ГО "Усинск" в 2017 году </t>
  </si>
  <si>
    <r>
      <t xml:space="preserve">Оплата проезда сопровождающих к призывному пункту во время призывной комиссии в Княжпогостский район Республики Коми в 4 квартале.            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Уменьшение бюджетных ассигнований на 20,0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  </r>
  </si>
  <si>
    <t>В 2017 году  организованы лагеря труда и отдыха ( в том числе Отряд Мэра) с охватом-218 человек.</t>
  </si>
  <si>
    <r>
      <t xml:space="preserve">В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2017 году на базе общеобразовательных организаций организована работа лагерей с дневным пребыванием детей ( весной:768 чел.,  летом: 1269 чел.,  осенью:787 чел. ) с общим охватом 2824 человек. </t>
    </r>
  </si>
  <si>
    <t>ГИА учащихся 9, 11(12) классов была проведена в установленные Рособрнадзором сроки в 13 ОО.  Уменьшение бюджетных ассигнований на 5,2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</si>
  <si>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t>В январе 2017 г. в рамках Декады профориентации были проведены тематические мероприятия: конкурс проектов, игровая программа, акции, профориентационные уроки, встречи с профессионалами, Ярмарка профессий, интерактивный городок, мастер классы. В рамках городских профориентационных мероприятий было охвачено 2420 учащихся.</t>
  </si>
  <si>
    <r>
      <t>Снижение показателя связано с недостаточно сформированной культурой здорового питания в семьях. В образовательных организациях составление меню, приготовление пищи осуществляется в соответствии с требованиями СанПиН и с учетом перечня продуктов для детского питания, что не всегда соответствует привычному меню в семье</t>
    </r>
    <r>
      <rPr>
        <sz val="9"/>
        <color rgb="FFFF0000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Секвестр финансирования  мероприятия 1.5.1 Создание здоровьесберегающей среды в образовательных организациях в части  переподготовки  и повышения квалификации поваров.</t>
    </r>
  </si>
  <si>
    <t>Проведено 2 заседания ТПМПК, обследовано 120 обучающихся, 102  из них  подтвержден статус "обучающийся с ОВЗ" и определен дальнейший образовательный маршрут.                                                                                        Уменьшение бюджетных ассигнований на 18,0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годов», в связи со снижением поступления собственных доходов бюджета МО ГО "Усинск" в 2017 году  и отменой запланированных расходов на курсы повышения поваров квалификации на базе Усинского политехнического техникума г.Усинска</t>
  </si>
  <si>
    <t>Премии лучшим педагогам получили 7 победителей и призеров муниципального конкурса "Педагог года". Педагоги принимали участие в республиканских конкурсах "Учитель года", "Воспитатель года" и др.                                                                                                                                           Уменьшение бюджетных ассигнований на 259,0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годов», в связи со снижением поступления собственных доходов бюджета МО ГО "Усинск" в 2017 году  и отменой  запланированных расходов на проведение мероприятий:  II Республиканская конференция "Инклюзивное образование. Опыт. Проблемы. Взаимодействие", торжественное празднование Дня учителя, командировочные расходы педагогов на республиканский обучающий семинар по проверке работ учащихся 9 классов в рамках ОГЭ,  расходов на премирование на торжественном приеме руководителя АМО ГО "Усинск" лучших педагогов образовательных организаций</t>
  </si>
  <si>
    <t xml:space="preserve">Муниципальный этап Всероссийской акции "Я -гражданин России" (17.02.2017), муниципальный этап Республиканского молодежного конкурса «Лидер XXI века» (13.04.2017), Последний звонок (25.05.2017), Выпускной бал (24.06.2017), Благотворительный проект "ДоброБазар"(08.04.2017,03.12.2017), премия руководителя администрации муниципального образования городского округа «Усинск» в области молодёжной политики «УСПЕХ-2017» (21.04.2017). Усинская лига КВН (14.05.2017. 21.05.2017,01.10.2017. 08.10.2017,15.12.2017),  Открытое республиканское соревнование по автомобильному спорту «Полярный драйв» (10.07.2017), День молодежи (25.06.17г.), Молодежный арбат (02.09.2017), Закрытие муниципальной межведомственной акции "Молодежь Усинска - за здоровый город" (01.12.2017),   Муниципальный фестиваль "Снежные скульптуры" (09-17.12.2017).                                                                                                                                                                           Уменьшение бюджетных ассигнований на 225,4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 в связи со снижением поступления собственных доходов бюджета МО ГО "Усинск" в 2017 году и отменой запланированных расходов по следующим   мероприятиям: соревнования по автомобильному спорту «Полярный драйв», акции "Молодежь Усинска - за здоровый город, турнир по Киберспорту по шести дисциплинам (FIFA, Mortal Kombat, Hearth Stone, World of Tanks, Dota, Counter Strike), форума активной молодежи "Доброфорум"  </t>
  </si>
  <si>
    <t xml:space="preserve">Приобретена сувенирная продукция для мероприятий с волонтерами. 
Уменьшение бюджетных ассигнований на 51,8 тыс.руб., согласно Постановлению АМО ГО «Усинск» от 23 июня 2017 года № 1162 «О мерах по обеспечению исполнения бюджета муниципального образования городского округа «Усинск» в 2017 году» .
</t>
  </si>
  <si>
    <t>ГИА учащихся 9, 11(12) классов была проведена в установленные Рособрнадзором сроки в 13 ОО. 242 выпускника получили аттестат о среднем общем образовании (99,6%)</t>
  </si>
  <si>
    <t xml:space="preserve"> Охват горячим питанием составил 4753 учащихся </t>
  </si>
  <si>
    <t xml:space="preserve">Численность молодых людей, принимающих участие в социально значимых мероприятиях, проектах молодежной политики в 2017 году составляет 3 081 человек:  </t>
  </si>
  <si>
    <t xml:space="preserve">Численность молодых людей, принимающих участие в деятельности патриотических молодежных объединений в 2017 году, составляет 1560 человек. Патриотические молодежные объединения : "Страйкбол", "Русь", "Поиск", «Прометей», "Патриот", "Дорогою добра", "РОССЫ", "ФАКЕЛ", "МИКС", "Наше наследие" и др.                                                                            </t>
  </si>
  <si>
    <t xml:space="preserve">/Количество  детей и подростков, охваченных различными формами отдыха, оздоровления и занятости, в рамках соглашения </t>
  </si>
  <si>
    <t>Доля  детей и подростков, охваченных различными формами отдыха, оздоровления и занятости, от общей численности детей школьного возраста /</t>
  </si>
  <si>
    <t>ЭГП=1,08 * 0,99 =1,06</t>
  </si>
  <si>
    <t>Заключен договор с ИП Н.Н. Поповым на услуги промышленных альпинистов по размещению баннеров на улицах города для проведения мероприятий, посвященных празднованию Дня Победы, Дня Воздушно-Десантных Войск
Уменьшение бюджетных ассигнований на 40,0 тыс.руб., согласно Решения  Совета МО ГО "Усинск" от 07.11.2017 г. № 157 "О внесении изменений в решение восьмой сессии Совета МО ГО «Усинск» пятого созыва от 15 декабря 2016 года № 95 «О бюджете МО ГО  «Усинск» на 2017 год и плановый период 2018 и 2019 годов»</t>
  </si>
  <si>
    <r>
      <rPr>
        <sz val="10"/>
        <rFont val="Times New Roman"/>
        <family val="1"/>
        <charset val="204"/>
      </rPr>
      <t>Приобретена ученическая мебель для 9 ОО (СОШ № 1, СОШ № 2, СОШ 3 УИОП, СОШ № 5, ООШ  пгт. Парма, СОШ с. Усть-Уса, СОШ с. Мутный Материк, ООШ д.Денисовка, ООШ с. Усть-Лыжа);  специализированные кабинеты для 3 ОО ( СОШ 3  УИОП, СОШ 4, СОШ № 5); компьютерное оборудование для 9 ОО (СОШ 3 УИОП, СОШ № 4 с УИОП, СОШ № 5, НОШ № 7, СОШ с.Мутный Материк, ООШ д. Денисовка, ООШ д. Захарвань, ООШ с. Усть-Лыжа, НШДС с. Колва);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приобретено технологическое оборудование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для 5 ОО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 (СОШ № 1, СОШ № 2, СОШ № 5,  ООШ пгт Парма, СОШ с. Мутный Материка); приобретено спортивное оборудование в 12 ОО (СОШ 1, СОШ 2, СОШ 3, СОШ 4, СОШ 5, НОШ 7, ООШ пгт Парма, НШДС д. Новикбож, СОШ с. Усть-Уса, СОШ с. Мутный Материк, ООШ д. Денисовка, ООШ с. Усть-Лыжа); приобретено медицинское оборудование во всех 15 ОО</t>
    </r>
  </si>
  <si>
    <r>
      <t>Для 4-х ОО</t>
    </r>
    <r>
      <rPr>
        <sz val="10"/>
        <rFont val="Times New Roman"/>
        <family val="1"/>
        <charset val="204"/>
      </rPr>
      <t xml:space="preserve"> (СОШ 1, СОШ 2, СОШ 5, СОШ 6) </t>
    </r>
    <r>
      <rPr>
        <sz val="10"/>
        <color theme="1" tint="4.9989318521683403E-2"/>
        <rFont val="Times New Roman"/>
        <family val="1"/>
        <charset val="204"/>
      </rPr>
      <t>приобретено оборудование для оснащения кабинетов технологии.                                                                                                                                          4 ОО (СОШ № 1, СОШ № 3, СОШ № 4, СОШ № 5) приобретены учебно-методические пособия и автоматизированные диагностические пособия по профориентации</t>
    </r>
  </si>
  <si>
    <t xml:space="preserve">Проведены  ремонтные работы: по замене кровли в СОШ № 2, ДС № 16, ДС № 22, ЦРРДС, НШДС с. Колва. Замена труб ХВС, ГВС, канализации в техподполье СОШ 2, ДС № 14; замена оконных блоков в 7 ОО (СОШ 4, СОШ 5,СОШ с. Щельябож, НШДС с. Колва, ДС № 7, ДС № 12, ЦРРДС), ремонт пищеблоков в ДС № 23, замена ограждения в ДС № 10, ремонт теплицы в ДС № 22, ремонт рекреации с заменой оконных блоков  в СОШ 4, установка теневых навесов в 3 ДОУ (ДС № 7, ДС № 8, ДС № 23), ремонт входной группы ООШ с. Усть-Лыжа.                                                                                                                        </t>
  </si>
  <si>
    <t>Строительство здания спортивного зала ангарного типа в д. Захарвань за счет остатков субсидий, полученных в 2015 году</t>
  </si>
  <si>
    <t>Строительство здания спортивного зала ангарного типа в д. Захарвань за счет субсидий, полученных в 2016 году</t>
  </si>
  <si>
    <t xml:space="preserve">В 2017 году оздоровлено в загородных лагерях  679 человек :                                                             -       -      весной:  109 чел.,  (ДООЦ "Гренада" Сыктывдинский район, ДОЛ "Олимп" Сыктывдинский район, ДОЛ "Мечта" Сыктывдинский район, Профильный лагерь г. Санкт-Петербург)                                                                                                                                                      -      летом:  464 чел., ( ДОЛ "Черноморская зорька" г. Анапа ДОЛ "Спутник" Ростовская область, Профильный лагерь г. Санкт-Петербург, Полярный Урал, ДООЦ "Гренада" Сыктывдинский район,ДСОЛ "Лазуревый берег" г. Геленджик)                                                                                                                                    -      осенью, зимой: 106 чел.(  Профильный лагерь г. Москва, Профильный лагерь г. Санкт-Петербург, ДООЦ "Гренада" Сыктывдинский район)                                            </t>
  </si>
  <si>
    <t xml:space="preserve">Средства Республиканского бюджета.                                                                                                                                В 2017 году оздоровлено в загородных лагерях  679 человек :                                                                                                     -       весной:  109 чел.,  (ДООЦ "Гренада" Сыктывдинский район, ДОЛ "Олимп" Сыктывдинский район, ДОЛ "Мечта" Сыктывдинский район, Профильный лагерь г. Санкт-Петербург)                                                                                                                                                      -      летом:  464 чел., ( ДОЛ "Черноморская зорька" г. Анапа ДОЛ "Спутник" Ростовская область, Профильный лагерь г. Санкт-Петербург, Полярный Урал, ДООЦ "Гренада" Сыктывдинский район,ДСОЛ "Лазуревый берег" г. Геленджик)                                                                                                                                    -      осенью, зимой: 106 чел.(  Профильный лагерь г. Москва, Профильный лагерь г. Санкт-Петербург, ДООЦ "Гренада" Сыктывдинский район)                                            </t>
  </si>
  <si>
    <t>В 2017 году  организованы лагеря труда и отдыха ( в том числе Отряд Мэра) с охватом-218 человек. Организовано 2-х разовое горячее питание, страхование от несчастных случаев, приобретены аптечки, средства индивидуальной защиты и инвентарь.</t>
  </si>
  <si>
    <t xml:space="preserve">Произведены выплаты по льготному проезду работникам  образовательных организаций и работникам УО, согласно предоставленным авансовым отчетам. </t>
  </si>
  <si>
    <t>В 2017 году организованы лагеря труда и отдыха ( в том числе Отряд Мэра) с охватом-218 человек. По окончанию лагерных смен несовершеннолетним подросткам произведена выплата заработной платы согласно трудовому законодательству.</t>
  </si>
  <si>
    <t xml:space="preserve">Удельный вес населения в  возрасте 5 - 18 лет,      
охваченных   общим        
образованием, в общей      
численности  населения в  возрасте 5 - 18 лет       составит 100% 
</t>
  </si>
  <si>
    <t xml:space="preserve">Мероприятие 1.2.3 Оснащение общеобразовательных организаций мебелью, спортоборудованием и спортивным инвентарем, медицинским оборудованием, специализированными кабинетами, технологическим и компьютерным оборудованием в соответствии с ФГОС </t>
  </si>
  <si>
    <t>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педагогических работников в 2020 году составит 15%</t>
  </si>
  <si>
    <t xml:space="preserve">Во всех 15 общеобразовательных организаций  отсутствуют  от 1 до 3 показателей, которые  относятся к современным условиям обучения. Не соответствуют частично 15 ОО по таким показателям: в 2 ОО отсутствуют спортивные залы, в 5 ОО отсутствуют актовые залы, в 8 ОО  не созданы условия для беспрепятственного доступа инвалидов, в 7 ОО не используются дистанционные технологии.      </t>
  </si>
  <si>
    <t>Мероприятие 1.9.3 Строительство здания детского сада в с. Усть-Лыжа на 45 мест</t>
  </si>
  <si>
    <t>Мероприятие 1.9.4 Строительство здания спортивного зала ангарного типа в д. Захарвань за счет остатков субсидий, полученных в 2015 году</t>
  </si>
  <si>
    <t>Мероприятие 1.9.5 Строительство здания спортивного зала ангарного типа в д. Захарвань за счет субсидий, полученных в 2016 году</t>
  </si>
  <si>
    <t>Контрольное событие № 11  Ввод  в эксплуатацию новых зданий: детского сада с. Щельябож, с. Мутный Материк, с. Усть-Лыжа и спортивного зала ангарного типа в д. Захарвань</t>
  </si>
  <si>
    <t>Контрольное  событие № 12 Организовано   форм оздоровительного отдыха и занятости детей и подростков ежегодно (2016,2017,2018 гг.)  не менее 72</t>
  </si>
  <si>
    <t>Контрольное  событие № 13 Организовано   форм оздоровительного отдыха и занятости детей и подростков ежегодно (2016,2017, 2018 гг.)  не менее 72</t>
  </si>
  <si>
    <t>Родители (законные представители) обеспеченны выплатой начисленной компенсации  в целях материальной поддержки воспитания детей, посещающих муниципальные дошкольные образовательные</t>
  </si>
  <si>
    <t xml:space="preserve">Контрольное  событие № 19  Выполнение мониторингов, майских указов Президента РФ, достижение показателя среднемесячной заработной платы  согласно постановлению № 1353 от 27.06.2014г.и дорожной карте            </t>
  </si>
  <si>
    <t xml:space="preserve">Контрольное  событие № 21 Охват горячим питанием учащихся 1-4 классов в образовательных организациях составит 100% . </t>
  </si>
  <si>
    <t>Охват горячим питанием учащихся 1-4 классов в образовательных организациях</t>
  </si>
  <si>
    <t xml:space="preserve">Контрольное событие № 22  Выполнение мониторингов, майских указов Президента РФ, достижение показателя среднемесячной заработной платы  согласно постановления № 1353 от 27.06.2014г.и дорожной карты                         </t>
  </si>
  <si>
    <t xml:space="preserve">Выполнение мониторингов, майских указов Президента РФ, достижение показателя среднемесячной заработной платы  </t>
  </si>
  <si>
    <t>Поддержка молодежной инициативы добровольческой, спортивной, социальной, культурно-досуговой и пр. направленности</t>
  </si>
  <si>
    <t>УРОВЕЬ РЕАЛИЗАЦИИ ВЫСОКОЭФФЕКТИВНЫЙ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</si>
</sst>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&quot;р.&quot;_-;\-* #,##0.0&quot;р.&quot;_-;_-* &quot;-&quot;?&quot;р.&quot;_-;_-@_-"/>
  </numFmts>
  <fonts count="4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u/>
      <sz val="1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53"/>
      <name val="Times New Roman"/>
      <family val="1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51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2" fontId="20" fillId="0" borderId="2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/>
    </xf>
    <xf numFmtId="3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0" fillId="2" borderId="0" xfId="0" applyFill="1"/>
    <xf numFmtId="0" fontId="25" fillId="2" borderId="1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2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6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3" fontId="16" fillId="0" borderId="6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3" fontId="16" fillId="0" borderId="1" xfId="0" applyNumberFormat="1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horizontal="justify" vertical="top" wrapText="1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3" fontId="12" fillId="0" borderId="6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2" fontId="4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164" fontId="6" fillId="0" borderId="6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/>
    </xf>
    <xf numFmtId="164" fontId="6" fillId="0" borderId="7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33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10" fontId="12" fillId="0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3" fillId="0" borderId="1" xfId="0" applyFont="1" applyBorder="1"/>
    <xf numFmtId="3" fontId="6" fillId="0" borderId="1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left" vertical="top" wrapText="1"/>
    </xf>
    <xf numFmtId="2" fontId="12" fillId="0" borderId="8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/>
    </xf>
    <xf numFmtId="3" fontId="16" fillId="2" borderId="1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3" fontId="13" fillId="2" borderId="1" xfId="0" applyNumberFormat="1" applyFont="1" applyFill="1" applyBorder="1" applyAlignment="1">
      <alignment horizontal="center" vertical="top"/>
    </xf>
    <xf numFmtId="3" fontId="12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textRotation="90" wrapText="1"/>
    </xf>
    <xf numFmtId="0" fontId="19" fillId="0" borderId="1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9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9" fontId="6" fillId="0" borderId="13" xfId="0" applyNumberFormat="1" applyFont="1" applyBorder="1" applyAlignment="1" applyProtection="1">
      <alignment horizontal="left" vertical="top" wrapText="1"/>
    </xf>
    <xf numFmtId="4" fontId="3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64" fontId="33" fillId="0" borderId="0" xfId="0" applyNumberFormat="1" applyFont="1" applyFill="1"/>
    <xf numFmtId="164" fontId="8" fillId="0" borderId="0" xfId="0" applyNumberFormat="1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/>
    </xf>
    <xf numFmtId="14" fontId="6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21" fillId="3" borderId="0" xfId="0" applyFont="1" applyFill="1" applyAlignment="1">
      <alignment vertical="top" wrapText="1"/>
    </xf>
    <xf numFmtId="0" fontId="39" fillId="0" borderId="1" xfId="0" applyFont="1" applyFill="1" applyBorder="1" applyAlignment="1">
      <alignment horizontal="center" vertical="top"/>
    </xf>
    <xf numFmtId="10" fontId="16" fillId="0" borderId="1" xfId="0" applyNumberFormat="1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justify" vertical="top" wrapText="1"/>
    </xf>
    <xf numFmtId="0" fontId="18" fillId="2" borderId="8" xfId="0" applyFont="1" applyFill="1" applyBorder="1" applyAlignment="1">
      <alignment horizontal="center" vertical="top"/>
    </xf>
    <xf numFmtId="0" fontId="16" fillId="2" borderId="8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165" fontId="12" fillId="0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4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40" fillId="0" borderId="1" xfId="0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7" fillId="2" borderId="8" xfId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justify" vertical="top"/>
    </xf>
    <xf numFmtId="3" fontId="1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3" fontId="12" fillId="0" borderId="1" xfId="0" applyNumberFormat="1" applyFont="1" applyFill="1" applyBorder="1" applyAlignment="1">
      <alignment vertical="top" wrapText="1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164" fontId="20" fillId="0" borderId="1" xfId="0" applyNumberFormat="1" applyFont="1" applyFill="1" applyBorder="1" applyAlignment="1">
      <alignment horizontal="center" vertical="top" wrapText="1"/>
    </xf>
    <xf numFmtId="164" fontId="20" fillId="0" borderId="2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164" fontId="43" fillId="0" borderId="1" xfId="0" applyNumberFormat="1" applyFont="1" applyBorder="1" applyAlignment="1" applyProtection="1">
      <alignment horizontal="center" vertical="top" wrapText="1"/>
    </xf>
    <xf numFmtId="4" fontId="43" fillId="0" borderId="1" xfId="0" applyNumberFormat="1" applyFont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2" fontId="22" fillId="2" borderId="8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0" fontId="23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164" fontId="20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22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 wrapText="1"/>
    </xf>
    <xf numFmtId="164" fontId="20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1" fillId="0" borderId="3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center" vertical="top"/>
    </xf>
    <xf numFmtId="0" fontId="30" fillId="2" borderId="3" xfId="0" applyFont="1" applyFill="1" applyBorder="1" applyAlignment="1">
      <alignment horizontal="center" vertical="top"/>
    </xf>
    <xf numFmtId="0" fontId="30" fillId="2" borderId="8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0" fillId="0" borderId="9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8" xfId="0" applyFont="1" applyFill="1" applyBorder="1" applyAlignment="1">
      <alignment horizontal="center" vertical="top"/>
    </xf>
    <xf numFmtId="0" fontId="30" fillId="0" borderId="2" xfId="0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/>
    </xf>
    <xf numFmtId="0" fontId="33" fillId="0" borderId="6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1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vertical="top" wrapText="1"/>
    </xf>
    <xf numFmtId="2" fontId="20" fillId="0" borderId="5" xfId="0" applyNumberFormat="1" applyFont="1" applyFill="1" applyBorder="1" applyAlignment="1">
      <alignment vertical="top" wrapText="1"/>
    </xf>
    <xf numFmtId="0" fontId="27" fillId="0" borderId="6" xfId="0" applyFont="1" applyFill="1" applyBorder="1" applyAlignment="1">
      <alignment vertical="top" wrapText="1"/>
    </xf>
    <xf numFmtId="2" fontId="20" fillId="0" borderId="4" xfId="0" applyNumberFormat="1" applyFont="1" applyFill="1" applyBorder="1" applyAlignment="1">
      <alignment horizontal="left" vertical="top" wrapText="1"/>
    </xf>
    <xf numFmtId="2" fontId="20" fillId="0" borderId="5" xfId="0" applyNumberFormat="1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36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vertical="top"/>
    </xf>
    <xf numFmtId="0" fontId="19" fillId="0" borderId="4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vertical="top"/>
    </xf>
    <xf numFmtId="164" fontId="14" fillId="0" borderId="4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4" fontId="14" fillId="0" borderId="6" xfId="0" applyNumberFormat="1" applyFont="1" applyFill="1" applyBorder="1" applyAlignment="1">
      <alignment horizontal="left" vertical="top" wrapText="1"/>
    </xf>
    <xf numFmtId="164" fontId="19" fillId="0" borderId="4" xfId="0" applyNumberFormat="1" applyFont="1" applyFill="1" applyBorder="1" applyAlignment="1">
      <alignment horizontal="left" vertical="top" wrapText="1"/>
    </xf>
    <xf numFmtId="164" fontId="19" fillId="0" borderId="5" xfId="0" applyNumberFormat="1" applyFont="1" applyFill="1" applyBorder="1" applyAlignment="1">
      <alignment horizontal="left" vertical="top" wrapText="1"/>
    </xf>
    <xf numFmtId="164" fontId="19" fillId="0" borderId="6" xfId="0" applyNumberFormat="1" applyFont="1" applyFill="1" applyBorder="1" applyAlignment="1">
      <alignment horizontal="left" vertical="top" wrapText="1"/>
    </xf>
    <xf numFmtId="164" fontId="20" fillId="0" borderId="4" xfId="0" applyNumberFormat="1" applyFont="1" applyFill="1" applyBorder="1" applyAlignment="1">
      <alignment horizontal="left" vertical="top" wrapText="1"/>
    </xf>
    <xf numFmtId="164" fontId="20" fillId="0" borderId="5" xfId="0" applyNumberFormat="1" applyFont="1" applyFill="1" applyBorder="1" applyAlignment="1">
      <alignment horizontal="left" vertical="top" wrapText="1"/>
    </xf>
    <xf numFmtId="164" fontId="20" fillId="0" borderId="6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left" vertical="top" wrapText="1"/>
    </xf>
    <xf numFmtId="2" fontId="4" fillId="0" borderId="5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164" fontId="20" fillId="0" borderId="2" xfId="0" applyNumberFormat="1" applyFont="1" applyFill="1" applyBorder="1" applyAlignment="1">
      <alignment horizontal="center" vertical="top"/>
    </xf>
    <xf numFmtId="164" fontId="20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left" vertical="top" wrapText="1"/>
    </xf>
    <xf numFmtId="164" fontId="19" fillId="0" borderId="2" xfId="0" applyNumberFormat="1" applyFont="1" applyFill="1" applyBorder="1" applyAlignment="1">
      <alignment horizontal="center" vertical="top" wrapText="1"/>
    </xf>
    <xf numFmtId="164" fontId="19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left" vertical="top"/>
    </xf>
    <xf numFmtId="164" fontId="6" fillId="0" borderId="6" xfId="0" applyNumberFormat="1" applyFont="1" applyFill="1" applyBorder="1" applyAlignment="1">
      <alignment horizontal="left" vertical="top"/>
    </xf>
    <xf numFmtId="164" fontId="20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4" fontId="6" fillId="0" borderId="4" xfId="0" applyNumberFormat="1" applyFont="1" applyFill="1" applyBorder="1" applyAlignment="1">
      <alignment horizontal="center" vertical="top" wrapText="1"/>
    </xf>
    <xf numFmtId="14" fontId="6" fillId="0" borderId="6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5" fillId="2" borderId="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" fontId="12" fillId="2" borderId="9" xfId="1" applyNumberFormat="1" applyFont="1" applyFill="1" applyBorder="1" applyAlignment="1">
      <alignment horizontal="center" vertical="center" wrapText="1"/>
    </xf>
    <xf numFmtId="4" fontId="12" fillId="2" borderId="7" xfId="1" applyNumberFormat="1" applyFont="1" applyFill="1" applyBorder="1" applyAlignment="1">
      <alignment horizontal="center" vertical="center" wrapText="1"/>
    </xf>
    <xf numFmtId="4" fontId="12" fillId="2" borderId="12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top" wrapText="1"/>
    </xf>
    <xf numFmtId="0" fontId="24" fillId="2" borderId="0" xfId="1" applyFont="1" applyFill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164" fontId="20" fillId="0" borderId="4" xfId="0" applyNumberFormat="1" applyFont="1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Normal="100" zoomScaleSheetLayoutView="90" workbookViewId="0">
      <selection activeCell="B173" sqref="B173"/>
    </sheetView>
  </sheetViews>
  <sheetFormatPr defaultColWidth="8.85546875" defaultRowHeight="15.75"/>
  <cols>
    <col min="1" max="1" width="5.5703125" style="124" customWidth="1"/>
    <col min="2" max="2" width="62.7109375" style="28" customWidth="1"/>
    <col min="3" max="3" width="10" style="35" customWidth="1"/>
    <col min="4" max="4" width="15" style="36" customWidth="1"/>
    <col min="5" max="5" width="10.85546875" style="35" customWidth="1"/>
    <col min="6" max="6" width="12.28515625" style="160" customWidth="1"/>
    <col min="7" max="7" width="61.85546875" style="51" customWidth="1"/>
    <col min="8" max="11" width="8.85546875" style="28" hidden="1" customWidth="1"/>
    <col min="12" max="25" width="0" style="28" hidden="1" customWidth="1"/>
    <col min="26" max="16384" width="8.85546875" style="28"/>
  </cols>
  <sheetData>
    <row r="1" spans="1:7">
      <c r="B1" s="33"/>
      <c r="C1" s="33"/>
      <c r="D1" s="123"/>
      <c r="E1" s="123"/>
      <c r="F1" s="67"/>
      <c r="G1" s="279" t="s">
        <v>316</v>
      </c>
    </row>
    <row r="2" spans="1:7">
      <c r="B2" s="33"/>
      <c r="C2" s="33"/>
      <c r="D2" s="123"/>
      <c r="E2" s="123"/>
      <c r="F2" s="67"/>
    </row>
    <row r="3" spans="1:7" ht="38.450000000000003" customHeight="1">
      <c r="B3" s="337" t="s">
        <v>317</v>
      </c>
      <c r="C3" s="337"/>
      <c r="D3" s="337"/>
      <c r="E3" s="337"/>
      <c r="F3" s="337"/>
      <c r="G3" s="337"/>
    </row>
    <row r="5" spans="1:7" ht="15.75" customHeight="1">
      <c r="A5" s="339" t="s">
        <v>0</v>
      </c>
      <c r="B5" s="342" t="s">
        <v>1</v>
      </c>
      <c r="C5" s="345" t="s">
        <v>4</v>
      </c>
      <c r="D5" s="338" t="s">
        <v>2</v>
      </c>
      <c r="E5" s="338"/>
      <c r="F5" s="338"/>
      <c r="G5" s="338"/>
    </row>
    <row r="6" spans="1:7" ht="15.75" customHeight="1">
      <c r="A6" s="340"/>
      <c r="B6" s="343"/>
      <c r="C6" s="346"/>
      <c r="D6" s="348" t="s">
        <v>313</v>
      </c>
      <c r="E6" s="350" t="s">
        <v>314</v>
      </c>
      <c r="F6" s="351"/>
      <c r="G6" s="352" t="s">
        <v>366</v>
      </c>
    </row>
    <row r="7" spans="1:7" s="34" customFormat="1" ht="42" customHeight="1">
      <c r="A7" s="341"/>
      <c r="B7" s="344"/>
      <c r="C7" s="347"/>
      <c r="D7" s="349"/>
      <c r="E7" s="15" t="s">
        <v>315</v>
      </c>
      <c r="F7" s="15" t="s">
        <v>635</v>
      </c>
      <c r="G7" s="353"/>
    </row>
    <row r="8" spans="1:7">
      <c r="A8" s="334" t="s">
        <v>125</v>
      </c>
      <c r="B8" s="335"/>
      <c r="C8" s="335"/>
      <c r="D8" s="335"/>
      <c r="E8" s="335"/>
      <c r="F8" s="335"/>
      <c r="G8" s="336"/>
    </row>
    <row r="9" spans="1:7" s="51" customFormat="1" ht="24">
      <c r="A9" s="15">
        <v>1</v>
      </c>
      <c r="B9" s="81" t="s">
        <v>28</v>
      </c>
      <c r="C9" s="13" t="s">
        <v>29</v>
      </c>
      <c r="D9" s="13">
        <v>100</v>
      </c>
      <c r="E9" s="15">
        <v>100</v>
      </c>
      <c r="F9" s="13">
        <v>100</v>
      </c>
      <c r="G9" s="43"/>
    </row>
    <row r="10" spans="1:7" s="51" customFormat="1" ht="12.75" hidden="1" customHeight="1">
      <c r="A10" s="15"/>
      <c r="B10" s="29" t="s">
        <v>3</v>
      </c>
      <c r="C10" s="13"/>
      <c r="D10" s="12"/>
      <c r="E10" s="16"/>
      <c r="F10" s="32"/>
      <c r="G10" s="43"/>
    </row>
    <row r="11" spans="1:7" s="51" customFormat="1" ht="24.75" hidden="1" customHeight="1">
      <c r="A11" s="15"/>
      <c r="B11" s="27" t="s">
        <v>30</v>
      </c>
      <c r="C11" s="13"/>
      <c r="D11" s="12">
        <v>7997</v>
      </c>
      <c r="E11" s="15"/>
      <c r="F11" s="32"/>
      <c r="G11" s="43"/>
    </row>
    <row r="12" spans="1:7" s="51" customFormat="1" ht="24.75" hidden="1" customHeight="1">
      <c r="A12" s="15"/>
      <c r="B12" s="27" t="s">
        <v>31</v>
      </c>
      <c r="C12" s="13"/>
      <c r="D12" s="12">
        <v>7997</v>
      </c>
      <c r="E12" s="16"/>
      <c r="F12" s="32"/>
      <c r="G12" s="43"/>
    </row>
    <row r="13" spans="1:7" s="51" customFormat="1" ht="91.15" customHeight="1">
      <c r="A13" s="290">
        <v>2</v>
      </c>
      <c r="B13" s="39" t="s">
        <v>345</v>
      </c>
      <c r="C13" s="15" t="s">
        <v>29</v>
      </c>
      <c r="D13" s="13">
        <v>91.9</v>
      </c>
      <c r="E13" s="15">
        <v>93</v>
      </c>
      <c r="F13" s="13">
        <v>87</v>
      </c>
      <c r="G13" s="243" t="s">
        <v>680</v>
      </c>
    </row>
    <row r="14" spans="1:7" s="51" customFormat="1" ht="12.75" customHeight="1">
      <c r="A14" s="15"/>
      <c r="B14" s="80" t="s">
        <v>3</v>
      </c>
      <c r="C14" s="69"/>
      <c r="D14" s="13"/>
      <c r="E14" s="70"/>
      <c r="F14" s="50"/>
      <c r="G14" s="43"/>
    </row>
    <row r="15" spans="1:7" s="51" customFormat="1" ht="30" customHeight="1">
      <c r="A15" s="15"/>
      <c r="B15" s="27" t="s">
        <v>126</v>
      </c>
      <c r="C15" s="50"/>
      <c r="D15" s="13">
        <v>3823</v>
      </c>
      <c r="E15" s="16"/>
      <c r="F15" s="13">
        <v>4078</v>
      </c>
      <c r="G15" s="44"/>
    </row>
    <row r="16" spans="1:7" s="51" customFormat="1" ht="36.6" customHeight="1">
      <c r="A16" s="15"/>
      <c r="B16" s="27" t="s">
        <v>127</v>
      </c>
      <c r="C16" s="50"/>
      <c r="D16" s="13">
        <v>3513</v>
      </c>
      <c r="E16" s="16"/>
      <c r="F16" s="13">
        <v>3532</v>
      </c>
      <c r="G16" s="44"/>
    </row>
    <row r="17" spans="1:7" s="51" customFormat="1" ht="66" customHeight="1">
      <c r="A17" s="290">
        <v>3</v>
      </c>
      <c r="B17" s="39" t="s">
        <v>78</v>
      </c>
      <c r="C17" s="15" t="s">
        <v>29</v>
      </c>
      <c r="D17" s="13">
        <v>8.1</v>
      </c>
      <c r="E17" s="15">
        <v>7.01</v>
      </c>
      <c r="F17" s="13">
        <v>9.1</v>
      </c>
      <c r="G17" s="243" t="s">
        <v>658</v>
      </c>
    </row>
    <row r="18" spans="1:7" s="51" customFormat="1" ht="13.5" customHeight="1">
      <c r="A18" s="15"/>
      <c r="B18" s="80" t="s">
        <v>3</v>
      </c>
      <c r="C18" s="69"/>
      <c r="D18" s="13"/>
      <c r="E18" s="70"/>
      <c r="F18" s="13"/>
      <c r="G18" s="45"/>
    </row>
    <row r="19" spans="1:7" s="51" customFormat="1" ht="25.5" customHeight="1">
      <c r="A19" s="15"/>
      <c r="B19" s="37" t="s">
        <v>79</v>
      </c>
      <c r="C19" s="13"/>
      <c r="D19" s="13">
        <v>310</v>
      </c>
      <c r="E19" s="16"/>
      <c r="F19" s="13">
        <v>373</v>
      </c>
      <c r="G19" s="45"/>
    </row>
    <row r="20" spans="1:7" s="51" customFormat="1" ht="19.5" customHeight="1">
      <c r="A20" s="15"/>
      <c r="B20" s="37" t="s">
        <v>80</v>
      </c>
      <c r="C20" s="13"/>
      <c r="D20" s="13">
        <v>3823</v>
      </c>
      <c r="E20" s="16"/>
      <c r="F20" s="13">
        <v>4078</v>
      </c>
      <c r="G20" s="45"/>
    </row>
    <row r="21" spans="1:7" s="51" customFormat="1" ht="48.75" customHeight="1">
      <c r="A21" s="290">
        <v>4</v>
      </c>
      <c r="B21" s="81" t="s">
        <v>81</v>
      </c>
      <c r="C21" s="15" t="s">
        <v>29</v>
      </c>
      <c r="D21" s="13">
        <v>0.75</v>
      </c>
      <c r="E21" s="15">
        <v>0.3</v>
      </c>
      <c r="F21" s="15">
        <v>0.4</v>
      </c>
      <c r="G21" s="242" t="s">
        <v>659</v>
      </c>
    </row>
    <row r="22" spans="1:7" s="51" customFormat="1" ht="11.25" customHeight="1">
      <c r="A22" s="15"/>
      <c r="B22" s="80" t="s">
        <v>3</v>
      </c>
      <c r="C22" s="88"/>
      <c r="D22" s="13"/>
      <c r="E22" s="89"/>
      <c r="F22" s="50"/>
      <c r="G22" s="45"/>
    </row>
    <row r="23" spans="1:7" s="51" customFormat="1" ht="25.5" customHeight="1">
      <c r="A23" s="15"/>
      <c r="B23" s="37" t="s">
        <v>82</v>
      </c>
      <c r="C23" s="13"/>
      <c r="D23" s="13">
        <v>2</v>
      </c>
      <c r="E23" s="16"/>
      <c r="F23" s="13">
        <v>1</v>
      </c>
      <c r="G23" s="45"/>
    </row>
    <row r="24" spans="1:7" s="51" customFormat="1" ht="18.75" customHeight="1">
      <c r="A24" s="15"/>
      <c r="B24" s="37" t="s">
        <v>83</v>
      </c>
      <c r="C24" s="13"/>
      <c r="D24" s="13">
        <v>266</v>
      </c>
      <c r="E24" s="16"/>
      <c r="F24" s="13">
        <v>243</v>
      </c>
      <c r="G24" s="45"/>
    </row>
    <row r="25" spans="1:7" s="51" customFormat="1" ht="60.75" customHeight="1">
      <c r="A25" s="290">
        <v>5</v>
      </c>
      <c r="B25" s="81" t="s">
        <v>84</v>
      </c>
      <c r="C25" s="15" t="s">
        <v>29</v>
      </c>
      <c r="D25" s="13">
        <v>32.700000000000003</v>
      </c>
      <c r="E25" s="15">
        <v>28</v>
      </c>
      <c r="F25" s="102">
        <v>55.2</v>
      </c>
      <c r="G25" s="210"/>
    </row>
    <row r="26" spans="1:7" s="51" customFormat="1" ht="12" customHeight="1">
      <c r="A26" s="13"/>
      <c r="B26" s="80" t="s">
        <v>3</v>
      </c>
      <c r="C26" s="86"/>
      <c r="D26" s="13"/>
      <c r="E26" s="86"/>
      <c r="F26" s="50"/>
      <c r="G26" s="45"/>
    </row>
    <row r="27" spans="1:7" s="51" customFormat="1" ht="25.5" customHeight="1">
      <c r="A27" s="13"/>
      <c r="B27" s="27" t="s">
        <v>53</v>
      </c>
      <c r="C27" s="12"/>
      <c r="D27" s="36">
        <v>276</v>
      </c>
      <c r="E27" s="12"/>
      <c r="F27" s="36">
        <v>461</v>
      </c>
      <c r="G27" s="45"/>
    </row>
    <row r="28" spans="1:7" s="72" customFormat="1" ht="14.25" customHeight="1">
      <c r="A28" s="13"/>
      <c r="B28" s="27" t="s">
        <v>54</v>
      </c>
      <c r="C28" s="12"/>
      <c r="D28" s="19">
        <v>843</v>
      </c>
      <c r="E28" s="12"/>
      <c r="F28" s="19">
        <v>835</v>
      </c>
      <c r="G28" s="45"/>
    </row>
    <row r="29" spans="1:7" s="51" customFormat="1" ht="15" customHeight="1">
      <c r="A29" s="331" t="s">
        <v>128</v>
      </c>
      <c r="B29" s="331"/>
      <c r="C29" s="331"/>
      <c r="D29" s="331"/>
      <c r="E29" s="331"/>
      <c r="F29" s="331"/>
      <c r="G29" s="331"/>
    </row>
    <row r="30" spans="1:7" s="51" customFormat="1" ht="18.75" customHeight="1">
      <c r="A30" s="331" t="s">
        <v>129</v>
      </c>
      <c r="B30" s="331"/>
      <c r="C30" s="331"/>
      <c r="D30" s="331"/>
      <c r="E30" s="331"/>
      <c r="F30" s="331"/>
      <c r="G30" s="331"/>
    </row>
    <row r="31" spans="1:7" s="51" customFormat="1" ht="28.5" customHeight="1">
      <c r="A31" s="13">
        <v>1</v>
      </c>
      <c r="B31" s="84" t="s">
        <v>85</v>
      </c>
      <c r="C31" s="15" t="s">
        <v>86</v>
      </c>
      <c r="D31" s="15">
        <v>15</v>
      </c>
      <c r="E31" s="15">
        <v>0</v>
      </c>
      <c r="F31" s="15">
        <v>0</v>
      </c>
      <c r="G31" s="211"/>
    </row>
    <row r="32" spans="1:7" s="51" customFormat="1" ht="12.75" customHeight="1">
      <c r="A32" s="13"/>
      <c r="B32" s="29" t="s">
        <v>3</v>
      </c>
      <c r="C32" s="12"/>
      <c r="D32" s="91"/>
      <c r="E32" s="12"/>
      <c r="F32" s="207"/>
      <c r="G32" s="32"/>
    </row>
    <row r="33" spans="1:7" s="51" customFormat="1" ht="15" customHeight="1">
      <c r="A33" s="13"/>
      <c r="B33" s="85" t="s">
        <v>87</v>
      </c>
      <c r="C33" s="12"/>
      <c r="D33" s="12">
        <v>15</v>
      </c>
      <c r="E33" s="12"/>
      <c r="F33" s="12">
        <v>0</v>
      </c>
      <c r="G33" s="32"/>
    </row>
    <row r="34" spans="1:7" s="51" customFormat="1" ht="51" customHeight="1">
      <c r="A34" s="13">
        <v>2</v>
      </c>
      <c r="B34" s="84" t="s">
        <v>88</v>
      </c>
      <c r="C34" s="15" t="s">
        <v>29</v>
      </c>
      <c r="D34" s="15">
        <v>85.7</v>
      </c>
      <c r="E34" s="15">
        <v>100</v>
      </c>
      <c r="F34" s="15">
        <v>93</v>
      </c>
      <c r="G34" s="84" t="s">
        <v>660</v>
      </c>
    </row>
    <row r="35" spans="1:7" s="67" customFormat="1" ht="12.75" customHeight="1">
      <c r="A35" s="13"/>
      <c r="B35" s="29" t="s">
        <v>3</v>
      </c>
      <c r="C35" s="12"/>
      <c r="D35" s="12"/>
      <c r="E35" s="12"/>
      <c r="F35" s="32"/>
      <c r="G35" s="32"/>
    </row>
    <row r="36" spans="1:7" s="67" customFormat="1" ht="24">
      <c r="A36" s="13"/>
      <c r="B36" s="85" t="s">
        <v>89</v>
      </c>
      <c r="C36" s="12"/>
      <c r="D36" s="12">
        <v>12</v>
      </c>
      <c r="E36" s="12"/>
      <c r="F36" s="12">
        <v>13</v>
      </c>
      <c r="G36" s="32"/>
    </row>
    <row r="37" spans="1:7" s="51" customFormat="1" ht="13.5" customHeight="1">
      <c r="A37" s="13"/>
      <c r="B37" s="85" t="s">
        <v>90</v>
      </c>
      <c r="C37" s="12"/>
      <c r="D37" s="12">
        <v>14</v>
      </c>
      <c r="E37" s="12"/>
      <c r="F37" s="12">
        <v>14</v>
      </c>
      <c r="G37" s="32"/>
    </row>
    <row r="38" spans="1:7" s="93" customFormat="1" ht="47.25" customHeight="1">
      <c r="A38" s="13">
        <v>3</v>
      </c>
      <c r="B38" s="39" t="s">
        <v>37</v>
      </c>
      <c r="C38" s="15" t="s">
        <v>29</v>
      </c>
      <c r="D38" s="15">
        <v>72.900000000000006</v>
      </c>
      <c r="E38" s="15">
        <v>72.8</v>
      </c>
      <c r="F38" s="3">
        <v>72.5</v>
      </c>
      <c r="G38" s="228" t="s">
        <v>647</v>
      </c>
    </row>
    <row r="39" spans="1:7" s="93" customFormat="1" ht="13.5" customHeight="1">
      <c r="A39" s="13"/>
      <c r="B39" s="29" t="s">
        <v>3</v>
      </c>
      <c r="C39" s="12"/>
      <c r="D39" s="12"/>
      <c r="E39" s="12"/>
      <c r="F39" s="227"/>
      <c r="G39" s="32"/>
    </row>
    <row r="40" spans="1:7" s="93" customFormat="1" ht="36">
      <c r="A40" s="13"/>
      <c r="B40" s="37" t="s">
        <v>38</v>
      </c>
      <c r="C40" s="12"/>
      <c r="D40" s="12">
        <v>5835</v>
      </c>
      <c r="E40" s="12"/>
      <c r="F40" s="227">
        <v>5801</v>
      </c>
      <c r="G40" s="32"/>
    </row>
    <row r="41" spans="1:7" s="93" customFormat="1">
      <c r="A41" s="13"/>
      <c r="B41" s="37" t="s">
        <v>39</v>
      </c>
      <c r="C41" s="12"/>
      <c r="D41" s="12">
        <v>7997</v>
      </c>
      <c r="E41" s="12"/>
      <c r="F41" s="227">
        <v>7997</v>
      </c>
      <c r="G41" s="32"/>
    </row>
    <row r="42" spans="1:7" s="51" customFormat="1" ht="36.75" customHeight="1">
      <c r="A42" s="13">
        <v>4</v>
      </c>
      <c r="B42" s="81" t="s">
        <v>309</v>
      </c>
      <c r="C42" s="15" t="s">
        <v>29</v>
      </c>
      <c r="D42" s="13">
        <v>50</v>
      </c>
      <c r="E42" s="15">
        <v>50</v>
      </c>
      <c r="F42" s="13">
        <v>53.3</v>
      </c>
      <c r="G42" s="136"/>
    </row>
    <row r="43" spans="1:7" s="67" customFormat="1" ht="12.75" customHeight="1">
      <c r="A43" s="13"/>
      <c r="B43" s="29" t="s">
        <v>3</v>
      </c>
      <c r="C43" s="12"/>
      <c r="D43" s="12"/>
      <c r="E43" s="12"/>
      <c r="F43" s="12"/>
      <c r="G43" s="137"/>
    </row>
    <row r="44" spans="1:7" s="67" customFormat="1" ht="15" customHeight="1">
      <c r="A44" s="13"/>
      <c r="B44" s="85" t="s">
        <v>40</v>
      </c>
      <c r="C44" s="12"/>
      <c r="D44" s="12">
        <v>8</v>
      </c>
      <c r="E44" s="12"/>
      <c r="F44" s="12">
        <v>8</v>
      </c>
      <c r="G44" s="137"/>
    </row>
    <row r="45" spans="1:7" s="67" customFormat="1">
      <c r="A45" s="13"/>
      <c r="B45" s="37" t="s">
        <v>34</v>
      </c>
      <c r="C45" s="12"/>
      <c r="D45" s="12">
        <v>16</v>
      </c>
      <c r="E45" s="12"/>
      <c r="F45" s="12">
        <v>15</v>
      </c>
      <c r="G45" s="137"/>
    </row>
    <row r="46" spans="1:7" s="67" customFormat="1" ht="24">
      <c r="A46" s="13">
        <v>5</v>
      </c>
      <c r="B46" s="39" t="s">
        <v>130</v>
      </c>
      <c r="C46" s="13" t="s">
        <v>131</v>
      </c>
      <c r="D46" s="13">
        <v>17</v>
      </c>
      <c r="E46" s="15">
        <v>10</v>
      </c>
      <c r="F46" s="13">
        <v>10</v>
      </c>
      <c r="G46" s="136"/>
    </row>
    <row r="47" spans="1:7" s="67" customFormat="1" ht="12.75" customHeight="1">
      <c r="A47" s="13"/>
      <c r="B47" s="29" t="s">
        <v>3</v>
      </c>
      <c r="C47" s="12"/>
      <c r="D47" s="12"/>
      <c r="E47" s="12"/>
      <c r="F47" s="32"/>
      <c r="G47" s="137"/>
    </row>
    <row r="48" spans="1:7" s="67" customFormat="1" ht="24">
      <c r="A48" s="13"/>
      <c r="B48" s="37" t="s">
        <v>132</v>
      </c>
      <c r="C48" s="12"/>
      <c r="D48" s="12">
        <v>17</v>
      </c>
      <c r="E48" s="12"/>
      <c r="F48" s="12">
        <v>10</v>
      </c>
      <c r="G48" s="137"/>
    </row>
    <row r="49" spans="1:7" s="67" customFormat="1" ht="23.25" customHeight="1">
      <c r="A49" s="322" t="s">
        <v>133</v>
      </c>
      <c r="B49" s="332"/>
      <c r="C49" s="332"/>
      <c r="D49" s="332"/>
      <c r="E49" s="332"/>
      <c r="F49" s="332"/>
      <c r="G49" s="333"/>
    </row>
    <row r="50" spans="1:7" s="67" customFormat="1" ht="36">
      <c r="A50" s="13">
        <v>1</v>
      </c>
      <c r="B50" s="39" t="s">
        <v>91</v>
      </c>
      <c r="C50" s="15" t="s">
        <v>29</v>
      </c>
      <c r="D50" s="15">
        <v>98.54</v>
      </c>
      <c r="E50" s="15">
        <v>95</v>
      </c>
      <c r="F50" s="15">
        <v>95.4</v>
      </c>
      <c r="G50" s="142" t="s">
        <v>661</v>
      </c>
    </row>
    <row r="51" spans="1:7" s="51" customFormat="1" ht="13.5" customHeight="1">
      <c r="A51" s="13"/>
      <c r="B51" s="29" t="s">
        <v>3</v>
      </c>
      <c r="C51" s="13"/>
      <c r="D51" s="12"/>
      <c r="E51" s="16"/>
      <c r="F51" s="12"/>
      <c r="G51" s="139"/>
    </row>
    <row r="52" spans="1:7" s="51" customFormat="1" ht="24">
      <c r="A52" s="13"/>
      <c r="B52" s="37" t="s">
        <v>41</v>
      </c>
      <c r="C52" s="13"/>
      <c r="D52" s="12">
        <v>1215</v>
      </c>
      <c r="E52" s="16"/>
      <c r="F52" s="12">
        <v>1131</v>
      </c>
      <c r="G52" s="137"/>
    </row>
    <row r="53" spans="1:7" s="51" customFormat="1" ht="21" customHeight="1">
      <c r="A53" s="13"/>
      <c r="B53" s="82" t="s">
        <v>42</v>
      </c>
      <c r="C53" s="87"/>
      <c r="D53" s="12">
        <v>1233</v>
      </c>
      <c r="E53" s="79"/>
      <c r="F53" s="12">
        <v>1186</v>
      </c>
      <c r="G53" s="137"/>
    </row>
    <row r="54" spans="1:7" s="67" customFormat="1" ht="12" customHeight="1">
      <c r="A54" s="13">
        <v>2</v>
      </c>
      <c r="B54" s="81" t="s">
        <v>134</v>
      </c>
      <c r="C54" s="15" t="s">
        <v>29</v>
      </c>
      <c r="D54" s="13">
        <v>95.67</v>
      </c>
      <c r="E54" s="15">
        <v>90</v>
      </c>
      <c r="F54" s="13">
        <v>90</v>
      </c>
      <c r="G54" s="142" t="s">
        <v>661</v>
      </c>
    </row>
    <row r="55" spans="1:7" s="67" customFormat="1" ht="12" customHeight="1">
      <c r="A55" s="13"/>
      <c r="B55" s="80" t="s">
        <v>3</v>
      </c>
      <c r="C55" s="88"/>
      <c r="D55" s="12"/>
      <c r="E55" s="89"/>
      <c r="F55" s="12"/>
      <c r="G55" s="137"/>
    </row>
    <row r="56" spans="1:7" s="51" customFormat="1" ht="24">
      <c r="A56" s="13"/>
      <c r="B56" s="37" t="s">
        <v>43</v>
      </c>
      <c r="C56" s="13"/>
      <c r="D56" s="12">
        <v>884</v>
      </c>
      <c r="E56" s="16"/>
      <c r="F56" s="12">
        <v>1600</v>
      </c>
      <c r="G56" s="137"/>
    </row>
    <row r="57" spans="1:7" s="51" customFormat="1">
      <c r="A57" s="13"/>
      <c r="B57" s="37" t="s">
        <v>42</v>
      </c>
      <c r="C57" s="13"/>
      <c r="D57" s="12">
        <v>923</v>
      </c>
      <c r="E57" s="16"/>
      <c r="F57" s="12">
        <v>1778</v>
      </c>
      <c r="G57" s="137"/>
    </row>
    <row r="58" spans="1:7" s="51" customFormat="1" ht="42" customHeight="1">
      <c r="A58" s="13">
        <v>3</v>
      </c>
      <c r="B58" s="81" t="s">
        <v>92</v>
      </c>
      <c r="C58" s="15" t="s">
        <v>29</v>
      </c>
      <c r="D58" s="83">
        <v>55.2</v>
      </c>
      <c r="E58" s="15">
        <v>64.099999999999994</v>
      </c>
      <c r="F58" s="83">
        <v>64</v>
      </c>
      <c r="G58" s="84" t="s">
        <v>678</v>
      </c>
    </row>
    <row r="59" spans="1:7" s="51" customFormat="1" ht="11.25" customHeight="1">
      <c r="A59" s="13"/>
      <c r="B59" s="29" t="s">
        <v>3</v>
      </c>
      <c r="C59" s="13"/>
      <c r="D59" s="12"/>
      <c r="E59" s="16"/>
      <c r="F59" s="32"/>
      <c r="G59" s="32"/>
    </row>
    <row r="60" spans="1:7" s="51" customFormat="1">
      <c r="A60" s="13"/>
      <c r="B60" s="37" t="s">
        <v>93</v>
      </c>
      <c r="C60" s="13"/>
      <c r="D60" s="12">
        <v>3242</v>
      </c>
      <c r="E60" s="16"/>
      <c r="F60" s="12">
        <v>3807</v>
      </c>
      <c r="G60" s="32"/>
    </row>
    <row r="61" spans="1:7" s="51" customFormat="1" ht="12.75" customHeight="1">
      <c r="A61" s="13"/>
      <c r="B61" s="37" t="s">
        <v>46</v>
      </c>
      <c r="C61" s="13"/>
      <c r="D61" s="12">
        <v>5871</v>
      </c>
      <c r="E61" s="16"/>
      <c r="F61" s="12">
        <v>5964</v>
      </c>
      <c r="G61" s="32"/>
    </row>
    <row r="62" spans="1:7" s="51" customFormat="1" ht="84.6" customHeight="1">
      <c r="A62" s="13">
        <v>4</v>
      </c>
      <c r="B62" s="81" t="s">
        <v>44</v>
      </c>
      <c r="C62" s="15" t="s">
        <v>29</v>
      </c>
      <c r="D62" s="15">
        <v>81</v>
      </c>
      <c r="E62" s="15">
        <v>86</v>
      </c>
      <c r="F62" s="15">
        <v>80</v>
      </c>
      <c r="G62" s="244" t="s">
        <v>690</v>
      </c>
    </row>
    <row r="63" spans="1:7" s="51" customFormat="1">
      <c r="A63" s="13"/>
      <c r="B63" s="29" t="s">
        <v>3</v>
      </c>
      <c r="C63" s="13"/>
      <c r="D63" s="12"/>
      <c r="E63" s="16"/>
      <c r="F63" s="32"/>
      <c r="G63" s="32"/>
    </row>
    <row r="64" spans="1:7" s="51" customFormat="1">
      <c r="A64" s="13"/>
      <c r="B64" s="37" t="s">
        <v>45</v>
      </c>
      <c r="C64" s="13"/>
      <c r="D64" s="16">
        <v>4755</v>
      </c>
      <c r="E64" s="16"/>
      <c r="F64" s="16">
        <v>4753</v>
      </c>
      <c r="G64" s="32"/>
    </row>
    <row r="65" spans="1:7" s="51" customFormat="1" ht="19.5" customHeight="1">
      <c r="A65" s="13"/>
      <c r="B65" s="37" t="s">
        <v>46</v>
      </c>
      <c r="C65" s="13"/>
      <c r="D65" s="12">
        <v>5871</v>
      </c>
      <c r="E65" s="16"/>
      <c r="F65" s="12">
        <v>5964</v>
      </c>
      <c r="G65" s="32"/>
    </row>
    <row r="66" spans="1:7" s="51" customFormat="1" ht="42" customHeight="1">
      <c r="A66" s="13">
        <v>5</v>
      </c>
      <c r="B66" s="81" t="s">
        <v>94</v>
      </c>
      <c r="C66" s="15" t="s">
        <v>29</v>
      </c>
      <c r="D66" s="13">
        <v>12</v>
      </c>
      <c r="E66" s="15">
        <v>12</v>
      </c>
      <c r="F66" s="13">
        <v>10.6</v>
      </c>
      <c r="G66" s="39"/>
    </row>
    <row r="67" spans="1:7" s="51" customFormat="1" ht="12" customHeight="1">
      <c r="A67" s="13"/>
      <c r="B67" s="29" t="s">
        <v>3</v>
      </c>
      <c r="C67" s="13"/>
      <c r="D67" s="12"/>
      <c r="E67" s="16"/>
      <c r="F67" s="32"/>
      <c r="G67" s="32"/>
    </row>
    <row r="68" spans="1:7" s="51" customFormat="1" ht="24">
      <c r="A68" s="13"/>
      <c r="B68" s="37" t="s">
        <v>95</v>
      </c>
      <c r="C68" s="13"/>
      <c r="D68" s="12">
        <v>712</v>
      </c>
      <c r="E68" s="16"/>
      <c r="F68" s="12">
        <v>633</v>
      </c>
      <c r="G68" s="32"/>
    </row>
    <row r="69" spans="1:7" s="51" customFormat="1" ht="24">
      <c r="A69" s="13"/>
      <c r="B69" s="37" t="s">
        <v>310</v>
      </c>
      <c r="C69" s="13"/>
      <c r="D69" s="12">
        <v>5871</v>
      </c>
      <c r="E69" s="16"/>
      <c r="F69" s="12">
        <v>5964</v>
      </c>
      <c r="G69" s="32"/>
    </row>
    <row r="70" spans="1:7" s="51" customFormat="1" ht="36">
      <c r="A70" s="13">
        <v>6</v>
      </c>
      <c r="B70" s="39" t="s">
        <v>47</v>
      </c>
      <c r="C70" s="15" t="s">
        <v>29</v>
      </c>
      <c r="D70" s="83">
        <v>66.7</v>
      </c>
      <c r="E70" s="15">
        <v>57.7</v>
      </c>
      <c r="F70" s="83">
        <v>72.7</v>
      </c>
      <c r="G70" s="66"/>
    </row>
    <row r="71" spans="1:7" s="51" customFormat="1" ht="12" customHeight="1">
      <c r="A71" s="13"/>
      <c r="B71" s="29" t="s">
        <v>3</v>
      </c>
      <c r="C71" s="13"/>
      <c r="D71" s="12"/>
      <c r="E71" s="16"/>
      <c r="F71" s="32"/>
      <c r="G71" s="32"/>
    </row>
    <row r="72" spans="1:7" s="51" customFormat="1" ht="24">
      <c r="A72" s="13"/>
      <c r="B72" s="27" t="s">
        <v>48</v>
      </c>
      <c r="C72" s="13"/>
      <c r="D72" s="12">
        <v>353</v>
      </c>
      <c r="E72" s="16"/>
      <c r="F72" s="12">
        <v>381</v>
      </c>
      <c r="G72" s="32"/>
    </row>
    <row r="73" spans="1:7" s="51" customFormat="1" ht="24">
      <c r="A73" s="13"/>
      <c r="B73" s="27" t="s">
        <v>49</v>
      </c>
      <c r="C73" s="13"/>
      <c r="D73" s="12">
        <v>529</v>
      </c>
      <c r="E73" s="16"/>
      <c r="F73" s="12">
        <v>524</v>
      </c>
      <c r="G73" s="32"/>
    </row>
    <row r="74" spans="1:7" s="51" customFormat="1" ht="78.75" customHeight="1">
      <c r="A74" s="13">
        <v>7</v>
      </c>
      <c r="B74" s="81" t="s">
        <v>115</v>
      </c>
      <c r="C74" s="15" t="s">
        <v>29</v>
      </c>
      <c r="D74" s="83">
        <v>100</v>
      </c>
      <c r="E74" s="15">
        <v>99.8</v>
      </c>
      <c r="F74" s="83">
        <v>100</v>
      </c>
      <c r="G74" s="47"/>
    </row>
    <row r="75" spans="1:7" s="51" customFormat="1" ht="12.75" customHeight="1">
      <c r="A75" s="13"/>
      <c r="B75" s="29" t="s">
        <v>3</v>
      </c>
      <c r="C75" s="13"/>
      <c r="D75" s="12"/>
      <c r="E75" s="16"/>
      <c r="F75" s="32"/>
      <c r="G75" s="32"/>
    </row>
    <row r="76" spans="1:7" s="51" customFormat="1" ht="31.5" customHeight="1">
      <c r="A76" s="13"/>
      <c r="B76" s="37" t="s">
        <v>50</v>
      </c>
      <c r="C76" s="92"/>
      <c r="D76" s="12">
        <v>534</v>
      </c>
      <c r="E76" s="16"/>
      <c r="F76" s="12">
        <v>480</v>
      </c>
      <c r="G76" s="32"/>
    </row>
    <row r="77" spans="1:7" s="51" customFormat="1" ht="36" customHeight="1">
      <c r="A77" s="13"/>
      <c r="B77" s="37" t="s">
        <v>51</v>
      </c>
      <c r="C77" s="92"/>
      <c r="D77" s="12">
        <v>534</v>
      </c>
      <c r="E77" s="16"/>
      <c r="F77" s="12">
        <v>480</v>
      </c>
      <c r="G77" s="32"/>
    </row>
    <row r="78" spans="1:7" s="51" customFormat="1" ht="63" customHeight="1">
      <c r="A78" s="13">
        <v>8</v>
      </c>
      <c r="B78" s="39" t="s">
        <v>96</v>
      </c>
      <c r="C78" s="15" t="s">
        <v>29</v>
      </c>
      <c r="D78" s="15">
        <v>99.25</v>
      </c>
      <c r="E78" s="15">
        <v>99.7</v>
      </c>
      <c r="F78" s="15">
        <v>99.6</v>
      </c>
      <c r="G78" s="242" t="s">
        <v>679</v>
      </c>
    </row>
    <row r="79" spans="1:7" s="51" customFormat="1" ht="21.75" customHeight="1">
      <c r="A79" s="13"/>
      <c r="B79" s="29" t="s">
        <v>3</v>
      </c>
      <c r="C79" s="13"/>
      <c r="D79" s="122"/>
      <c r="E79" s="16"/>
      <c r="F79" s="208"/>
      <c r="G79" s="32"/>
    </row>
    <row r="80" spans="1:7" s="51" customFormat="1" ht="33" customHeight="1">
      <c r="A80" s="13"/>
      <c r="B80" s="85" t="s">
        <v>364</v>
      </c>
      <c r="C80" s="13"/>
      <c r="D80" s="102">
        <v>264</v>
      </c>
      <c r="E80" s="16"/>
      <c r="F80" s="102">
        <v>242</v>
      </c>
      <c r="G80" s="32"/>
    </row>
    <row r="81" spans="1:7" s="51" customFormat="1" ht="31.5" customHeight="1">
      <c r="A81" s="13"/>
      <c r="B81" s="85" t="s">
        <v>311</v>
      </c>
      <c r="C81" s="13"/>
      <c r="D81" s="102">
        <v>266</v>
      </c>
      <c r="E81" s="16"/>
      <c r="F81" s="102">
        <v>243</v>
      </c>
      <c r="G81" s="32"/>
    </row>
    <row r="82" spans="1:7" s="93" customFormat="1" ht="44.25" customHeight="1">
      <c r="A82" s="13">
        <v>9</v>
      </c>
      <c r="B82" s="39" t="s">
        <v>312</v>
      </c>
      <c r="C82" s="15" t="s">
        <v>29</v>
      </c>
      <c r="D82" s="102">
        <v>30</v>
      </c>
      <c r="E82" s="15">
        <v>40</v>
      </c>
      <c r="F82" s="102">
        <v>40.5</v>
      </c>
      <c r="G82" s="32"/>
    </row>
    <row r="83" spans="1:7" s="93" customFormat="1" ht="15.75" customHeight="1">
      <c r="A83" s="13"/>
      <c r="B83" s="29" t="s">
        <v>3</v>
      </c>
      <c r="C83" s="13"/>
      <c r="D83" s="83"/>
      <c r="E83" s="16"/>
      <c r="F83" s="83"/>
      <c r="G83" s="32"/>
    </row>
    <row r="84" spans="1:7" s="93" customFormat="1" ht="31.5" customHeight="1">
      <c r="A84" s="13"/>
      <c r="B84" s="85" t="s">
        <v>35</v>
      </c>
      <c r="C84" s="13"/>
      <c r="D84" s="102">
        <v>1762</v>
      </c>
      <c r="E84" s="16"/>
      <c r="F84" s="102">
        <v>2420</v>
      </c>
      <c r="G84" s="32"/>
    </row>
    <row r="85" spans="1:7" s="93" customFormat="1" ht="33" customHeight="1">
      <c r="A85" s="13"/>
      <c r="B85" s="85" t="s">
        <v>36</v>
      </c>
      <c r="C85" s="13"/>
      <c r="D85" s="12">
        <v>5783</v>
      </c>
      <c r="E85" s="16"/>
      <c r="F85" s="12">
        <v>5964</v>
      </c>
      <c r="G85" s="32"/>
    </row>
    <row r="86" spans="1:7" s="51" customFormat="1" ht="12" customHeight="1">
      <c r="A86" s="13"/>
      <c r="B86" s="329" t="s">
        <v>52</v>
      </c>
      <c r="C86" s="330"/>
      <c r="D86" s="330"/>
      <c r="E86" s="330"/>
      <c r="F86" s="330"/>
      <c r="G86" s="328"/>
    </row>
    <row r="87" spans="1:7" s="51" customFormat="1" ht="42.75" customHeight="1">
      <c r="A87" s="13">
        <v>1</v>
      </c>
      <c r="B87" s="39" t="s">
        <v>97</v>
      </c>
      <c r="C87" s="15" t="s">
        <v>29</v>
      </c>
      <c r="D87" s="13">
        <v>14.9</v>
      </c>
      <c r="E87" s="15">
        <v>14.8</v>
      </c>
      <c r="F87" s="13">
        <v>14.9</v>
      </c>
      <c r="G87" s="212"/>
    </row>
    <row r="88" spans="1:7" s="51" customFormat="1" ht="17.25" customHeight="1">
      <c r="A88" s="13"/>
      <c r="B88" s="29" t="s">
        <v>3</v>
      </c>
      <c r="C88" s="13"/>
      <c r="D88" s="292"/>
      <c r="E88" s="16"/>
      <c r="F88" s="292"/>
      <c r="G88" s="213"/>
    </row>
    <row r="89" spans="1:7" s="51" customFormat="1" ht="33" customHeight="1">
      <c r="A89" s="13"/>
      <c r="B89" s="27" t="s">
        <v>365</v>
      </c>
      <c r="C89" s="13"/>
      <c r="D89" s="13">
        <v>126</v>
      </c>
      <c r="E89" s="16"/>
      <c r="F89" s="13">
        <v>125</v>
      </c>
      <c r="G89" s="214"/>
    </row>
    <row r="90" spans="1:7" s="51" customFormat="1" ht="23.25" customHeight="1">
      <c r="A90" s="13"/>
      <c r="B90" s="27" t="s">
        <v>54</v>
      </c>
      <c r="C90" s="13"/>
      <c r="D90" s="12">
        <v>843</v>
      </c>
      <c r="E90" s="16"/>
      <c r="F90" s="12">
        <v>835</v>
      </c>
      <c r="G90" s="213"/>
    </row>
    <row r="91" spans="1:7" s="51" customFormat="1" ht="81.75" customHeight="1">
      <c r="A91" s="13">
        <v>2</v>
      </c>
      <c r="B91" s="39" t="s">
        <v>98</v>
      </c>
      <c r="C91" s="15" t="s">
        <v>29</v>
      </c>
      <c r="D91" s="13">
        <v>45.2</v>
      </c>
      <c r="E91" s="15">
        <v>35</v>
      </c>
      <c r="F91" s="13">
        <v>50</v>
      </c>
      <c r="G91" s="239"/>
    </row>
    <row r="92" spans="1:7" s="51" customFormat="1" ht="21" customHeight="1">
      <c r="A92" s="13"/>
      <c r="B92" s="29" t="s">
        <v>3</v>
      </c>
      <c r="C92" s="13"/>
      <c r="D92" s="12"/>
      <c r="E92" s="16"/>
      <c r="F92" s="12"/>
      <c r="G92" s="48"/>
    </row>
    <row r="93" spans="1:7" s="51" customFormat="1" ht="36">
      <c r="A93" s="13"/>
      <c r="B93" s="85" t="s">
        <v>99</v>
      </c>
      <c r="C93" s="13"/>
      <c r="D93" s="12">
        <v>14</v>
      </c>
      <c r="E93" s="16"/>
      <c r="F93" s="12">
        <v>15</v>
      </c>
      <c r="G93" s="48"/>
    </row>
    <row r="94" spans="1:7" s="51" customFormat="1" ht="18.75" customHeight="1">
      <c r="A94" s="13"/>
      <c r="B94" s="37" t="s">
        <v>100</v>
      </c>
      <c r="C94" s="13"/>
      <c r="D94" s="12">
        <v>31</v>
      </c>
      <c r="E94" s="16"/>
      <c r="F94" s="12">
        <v>30</v>
      </c>
      <c r="G94" s="48"/>
    </row>
    <row r="95" spans="1:7" s="51" customFormat="1" ht="25.5" customHeight="1">
      <c r="A95" s="88"/>
      <c r="B95" s="325" t="s">
        <v>55</v>
      </c>
      <c r="C95" s="326"/>
      <c r="D95" s="326"/>
      <c r="E95" s="326"/>
      <c r="F95" s="326"/>
      <c r="G95" s="328"/>
    </row>
    <row r="96" spans="1:7" s="51" customFormat="1" ht="35.25" customHeight="1">
      <c r="A96" s="125">
        <v>1</v>
      </c>
      <c r="B96" s="39" t="s">
        <v>101</v>
      </c>
      <c r="C96" s="15" t="s">
        <v>29</v>
      </c>
      <c r="D96" s="13">
        <v>61.22</v>
      </c>
      <c r="E96" s="15">
        <v>56</v>
      </c>
      <c r="F96" s="13">
        <v>62</v>
      </c>
      <c r="G96" s="136"/>
    </row>
    <row r="97" spans="1:7" s="51" customFormat="1" ht="11.25" customHeight="1">
      <c r="A97" s="125"/>
      <c r="B97" s="29" t="s">
        <v>3</v>
      </c>
      <c r="C97" s="13"/>
      <c r="D97" s="12"/>
      <c r="E97" s="16"/>
      <c r="F97" s="32"/>
      <c r="G97" s="137"/>
    </row>
    <row r="98" spans="1:7" s="51" customFormat="1" ht="36">
      <c r="A98" s="125"/>
      <c r="B98" s="27" t="s">
        <v>56</v>
      </c>
      <c r="C98" s="13"/>
      <c r="D98" s="12">
        <v>4670</v>
      </c>
      <c r="E98" s="16"/>
      <c r="F98" s="12">
        <v>4998</v>
      </c>
      <c r="G98" s="137"/>
    </row>
    <row r="99" spans="1:7" s="51" customFormat="1" ht="12.75" customHeight="1">
      <c r="A99" s="125"/>
      <c r="B99" s="27" t="s">
        <v>57</v>
      </c>
      <c r="C99" s="13"/>
      <c r="D99" s="12">
        <v>7628</v>
      </c>
      <c r="E99" s="16"/>
      <c r="F99" s="12">
        <v>8066</v>
      </c>
      <c r="G99" s="137"/>
    </row>
    <row r="100" spans="1:7" s="51" customFormat="1" ht="36.75" customHeight="1">
      <c r="A100" s="125">
        <v>2</v>
      </c>
      <c r="B100" s="39" t="s">
        <v>102</v>
      </c>
      <c r="C100" s="15" t="s">
        <v>29</v>
      </c>
      <c r="D100" s="13">
        <v>87.9</v>
      </c>
      <c r="E100" s="15">
        <v>67</v>
      </c>
      <c r="F100" s="13">
        <v>85.5</v>
      </c>
      <c r="G100" s="66"/>
    </row>
    <row r="101" spans="1:7" s="51" customFormat="1" ht="12.75" customHeight="1">
      <c r="A101" s="125"/>
      <c r="B101" s="29" t="s">
        <v>3</v>
      </c>
      <c r="C101" s="13"/>
      <c r="D101" s="13"/>
      <c r="E101" s="16"/>
      <c r="F101" s="50"/>
      <c r="G101" s="32"/>
    </row>
    <row r="102" spans="1:7" s="51" customFormat="1" ht="24">
      <c r="A102" s="125"/>
      <c r="B102" s="27" t="s">
        <v>58</v>
      </c>
      <c r="C102" s="13"/>
      <c r="D102" s="12">
        <v>5160</v>
      </c>
      <c r="E102" s="16"/>
      <c r="F102" s="12">
        <v>5100</v>
      </c>
      <c r="G102" s="32"/>
    </row>
    <row r="103" spans="1:7" s="51" customFormat="1" ht="20.25" customHeight="1">
      <c r="A103" s="125"/>
      <c r="B103" s="27" t="s">
        <v>59</v>
      </c>
      <c r="C103" s="13"/>
      <c r="D103" s="12">
        <v>5869</v>
      </c>
      <c r="E103" s="16"/>
      <c r="F103" s="12">
        <v>5964</v>
      </c>
      <c r="G103" s="32"/>
    </row>
    <row r="104" spans="1:7" s="51" customFormat="1" ht="21" customHeight="1">
      <c r="A104" s="88"/>
      <c r="B104" s="325" t="s">
        <v>60</v>
      </c>
      <c r="C104" s="326"/>
      <c r="D104" s="327"/>
      <c r="E104" s="327"/>
      <c r="F104" s="326"/>
      <c r="G104" s="328"/>
    </row>
    <row r="105" spans="1:7" s="51" customFormat="1" ht="90.75" customHeight="1">
      <c r="A105" s="13">
        <v>1</v>
      </c>
      <c r="B105" s="39" t="s">
        <v>103</v>
      </c>
      <c r="C105" s="15" t="s">
        <v>29</v>
      </c>
      <c r="D105" s="291">
        <v>100</v>
      </c>
      <c r="E105" s="15">
        <v>100</v>
      </c>
      <c r="F105" s="291">
        <v>95.6</v>
      </c>
      <c r="G105" s="301" t="s">
        <v>681</v>
      </c>
    </row>
    <row r="106" spans="1:7" s="51" customFormat="1" ht="17.25" customHeight="1">
      <c r="A106" s="13"/>
      <c r="B106" s="29" t="s">
        <v>3</v>
      </c>
      <c r="C106" s="13"/>
      <c r="D106" s="291"/>
      <c r="E106" s="16"/>
      <c r="F106" s="209"/>
      <c r="G106" s="45"/>
    </row>
    <row r="107" spans="1:7" s="51" customFormat="1" ht="24">
      <c r="A107" s="13"/>
      <c r="B107" s="37" t="s">
        <v>104</v>
      </c>
      <c r="C107" s="13"/>
      <c r="D107" s="74">
        <v>5869</v>
      </c>
      <c r="E107" s="16"/>
      <c r="F107" s="74">
        <v>5704</v>
      </c>
      <c r="G107" s="45"/>
    </row>
    <row r="108" spans="1:7" s="51" customFormat="1">
      <c r="A108" s="13"/>
      <c r="B108" s="27" t="s">
        <v>59</v>
      </c>
      <c r="C108" s="13"/>
      <c r="D108" s="74">
        <v>5869</v>
      </c>
      <c r="E108" s="16"/>
      <c r="F108" s="12">
        <v>5964</v>
      </c>
      <c r="G108" s="45"/>
    </row>
    <row r="109" spans="1:7" s="51" customFormat="1" ht="38.25" customHeight="1">
      <c r="A109" s="13">
        <v>2</v>
      </c>
      <c r="B109" s="39" t="s">
        <v>105</v>
      </c>
      <c r="C109" s="15" t="s">
        <v>29</v>
      </c>
      <c r="D109" s="134">
        <v>81.25</v>
      </c>
      <c r="E109" s="144">
        <v>81</v>
      </c>
      <c r="F109" s="291">
        <v>80</v>
      </c>
      <c r="G109" s="274" t="s">
        <v>682</v>
      </c>
    </row>
    <row r="110" spans="1:7" s="51" customFormat="1" ht="12" customHeight="1">
      <c r="A110" s="13"/>
      <c r="B110" s="29" t="s">
        <v>3</v>
      </c>
      <c r="C110" s="13"/>
      <c r="D110" s="13"/>
      <c r="E110" s="16"/>
      <c r="F110" s="13"/>
      <c r="G110" s="45"/>
    </row>
    <row r="111" spans="1:7" s="51" customFormat="1" ht="24">
      <c r="A111" s="13"/>
      <c r="B111" s="37" t="s">
        <v>106</v>
      </c>
      <c r="C111" s="13"/>
      <c r="D111" s="12">
        <v>13</v>
      </c>
      <c r="E111" s="16"/>
      <c r="F111" s="12">
        <v>12</v>
      </c>
      <c r="G111" s="45"/>
    </row>
    <row r="112" spans="1:7" s="51" customFormat="1" ht="12.75" customHeight="1">
      <c r="A112" s="13"/>
      <c r="B112" s="37" t="s">
        <v>107</v>
      </c>
      <c r="C112" s="13"/>
      <c r="D112" s="12">
        <v>16</v>
      </c>
      <c r="E112" s="16"/>
      <c r="F112" s="12">
        <v>15</v>
      </c>
      <c r="G112" s="45"/>
    </row>
    <row r="113" spans="1:7" s="93" customFormat="1" ht="18.75" customHeight="1">
      <c r="A113" s="329" t="s">
        <v>135</v>
      </c>
      <c r="B113" s="330"/>
      <c r="C113" s="330"/>
      <c r="D113" s="330"/>
      <c r="E113" s="330"/>
      <c r="F113" s="330"/>
      <c r="G113" s="328"/>
    </row>
    <row r="114" spans="1:7" s="93" customFormat="1" ht="20.25" customHeight="1">
      <c r="A114" s="331" t="s">
        <v>136</v>
      </c>
      <c r="B114" s="331"/>
      <c r="C114" s="331"/>
      <c r="D114" s="331"/>
      <c r="E114" s="331"/>
      <c r="F114" s="331"/>
      <c r="G114" s="331"/>
    </row>
    <row r="115" spans="1:7" s="93" customFormat="1" ht="27" customHeight="1">
      <c r="A115" s="13">
        <v>1</v>
      </c>
      <c r="B115" s="39" t="s">
        <v>116</v>
      </c>
      <c r="C115" s="15" t="s">
        <v>61</v>
      </c>
      <c r="D115" s="102">
        <v>82</v>
      </c>
      <c r="E115" s="15">
        <v>82</v>
      </c>
      <c r="F115" s="102">
        <v>85</v>
      </c>
      <c r="G115" s="222"/>
    </row>
    <row r="116" spans="1:7" s="93" customFormat="1" ht="18" customHeight="1">
      <c r="A116" s="13"/>
      <c r="B116" s="29" t="s">
        <v>3</v>
      </c>
      <c r="C116" s="13"/>
      <c r="D116" s="13"/>
      <c r="E116" s="16"/>
      <c r="F116" s="13"/>
      <c r="G116" s="223"/>
    </row>
    <row r="117" spans="1:7" s="93" customFormat="1" ht="36">
      <c r="A117" s="13"/>
      <c r="B117" s="37" t="s">
        <v>346</v>
      </c>
      <c r="C117" s="13"/>
      <c r="D117" s="13">
        <v>82</v>
      </c>
      <c r="E117" s="29"/>
      <c r="F117" s="13">
        <v>85</v>
      </c>
      <c r="G117" s="27"/>
    </row>
    <row r="118" spans="1:7" s="93" customFormat="1" ht="61.5" customHeight="1">
      <c r="A118" s="13">
        <v>2</v>
      </c>
      <c r="B118" s="39" t="s">
        <v>401</v>
      </c>
      <c r="C118" s="15" t="s">
        <v>29</v>
      </c>
      <c r="D118" s="103" t="s">
        <v>640</v>
      </c>
      <c r="E118" s="103" t="s">
        <v>410</v>
      </c>
      <c r="F118" s="224" t="s">
        <v>638</v>
      </c>
      <c r="G118" s="222"/>
    </row>
    <row r="119" spans="1:7" s="93" customFormat="1" ht="12.75" customHeight="1">
      <c r="A119" s="13"/>
      <c r="B119" s="29" t="s">
        <v>3</v>
      </c>
      <c r="C119" s="13"/>
      <c r="D119" s="12"/>
      <c r="E119" s="16"/>
      <c r="F119" s="12"/>
      <c r="G119" s="223"/>
    </row>
    <row r="120" spans="1:7" s="93" customFormat="1" ht="36">
      <c r="A120" s="13"/>
      <c r="B120" s="37" t="s">
        <v>404</v>
      </c>
      <c r="C120" s="13"/>
      <c r="D120" s="29" t="s">
        <v>400</v>
      </c>
      <c r="E120" s="29"/>
      <c r="F120" s="29" t="s">
        <v>639</v>
      </c>
      <c r="G120" s="223"/>
    </row>
    <row r="121" spans="1:7" s="93" customFormat="1" ht="20.25" customHeight="1">
      <c r="A121" s="13"/>
      <c r="B121" s="37" t="s">
        <v>137</v>
      </c>
      <c r="C121" s="13"/>
      <c r="D121" s="12">
        <v>6919</v>
      </c>
      <c r="E121" s="12"/>
      <c r="F121" s="12">
        <v>6919</v>
      </c>
      <c r="G121" s="223"/>
    </row>
    <row r="122" spans="1:7" s="93" customFormat="1" ht="51" customHeight="1">
      <c r="A122" s="13">
        <v>3</v>
      </c>
      <c r="B122" s="39" t="s">
        <v>403</v>
      </c>
      <c r="C122" s="15" t="s">
        <v>412</v>
      </c>
      <c r="D122" s="102">
        <v>1233</v>
      </c>
      <c r="E122" s="141">
        <v>1066</v>
      </c>
      <c r="F122" s="102">
        <v>1442</v>
      </c>
      <c r="G122" s="222"/>
    </row>
    <row r="123" spans="1:7" s="93" customFormat="1" ht="18.75" customHeight="1">
      <c r="A123" s="13"/>
      <c r="B123" s="29" t="s">
        <v>3</v>
      </c>
      <c r="C123" s="13"/>
      <c r="D123" s="12"/>
      <c r="E123" s="147"/>
      <c r="F123" s="12"/>
      <c r="G123" s="223"/>
    </row>
    <row r="124" spans="1:7" s="93" customFormat="1" ht="27.75" customHeight="1">
      <c r="A124" s="13"/>
      <c r="B124" s="37" t="s">
        <v>402</v>
      </c>
      <c r="C124" s="13"/>
      <c r="D124" s="12">
        <v>1233</v>
      </c>
      <c r="E124" s="147">
        <v>1066</v>
      </c>
      <c r="F124" s="102">
        <v>1442</v>
      </c>
      <c r="G124" s="223"/>
    </row>
    <row r="125" spans="1:7" s="51" customFormat="1">
      <c r="A125" s="329" t="s">
        <v>138</v>
      </c>
      <c r="B125" s="330"/>
      <c r="C125" s="330"/>
      <c r="D125" s="330"/>
      <c r="E125" s="330"/>
      <c r="F125" s="330"/>
      <c r="G125" s="328"/>
    </row>
    <row r="126" spans="1:7" s="51" customFormat="1" ht="33" customHeight="1">
      <c r="A126" s="322" t="s">
        <v>139</v>
      </c>
      <c r="B126" s="332"/>
      <c r="C126" s="332"/>
      <c r="D126" s="332"/>
      <c r="E126" s="332"/>
      <c r="F126" s="332"/>
      <c r="G126" s="333"/>
    </row>
    <row r="127" spans="1:7" s="51" customFormat="1" ht="36">
      <c r="A127" s="13" t="s">
        <v>32</v>
      </c>
      <c r="B127" s="81" t="s">
        <v>108</v>
      </c>
      <c r="C127" s="15" t="s">
        <v>29</v>
      </c>
      <c r="D127" s="13">
        <v>23.7</v>
      </c>
      <c r="E127" s="15">
        <v>23.7</v>
      </c>
      <c r="F127" s="13">
        <v>23.7</v>
      </c>
      <c r="G127" s="73"/>
    </row>
    <row r="128" spans="1:7" s="51" customFormat="1" ht="12" customHeight="1">
      <c r="A128" s="13"/>
      <c r="B128" s="29" t="s">
        <v>3</v>
      </c>
      <c r="C128" s="13"/>
      <c r="D128" s="12"/>
      <c r="E128" s="16"/>
      <c r="F128" s="32"/>
      <c r="G128" s="215"/>
    </row>
    <row r="129" spans="1:7" s="51" customFormat="1" ht="24">
      <c r="A129" s="13"/>
      <c r="B129" s="37" t="s">
        <v>109</v>
      </c>
      <c r="C129" s="13"/>
      <c r="D129" s="12">
        <v>3081</v>
      </c>
      <c r="E129" s="16"/>
      <c r="F129" s="12">
        <v>3081</v>
      </c>
      <c r="G129" s="215"/>
    </row>
    <row r="130" spans="1:7" s="51" customFormat="1" ht="18" customHeight="1">
      <c r="A130" s="13"/>
      <c r="B130" s="37" t="s">
        <v>62</v>
      </c>
      <c r="C130" s="13"/>
      <c r="D130" s="78">
        <v>13000</v>
      </c>
      <c r="E130" s="79"/>
      <c r="F130" s="78">
        <v>13000</v>
      </c>
      <c r="G130" s="47"/>
    </row>
    <row r="131" spans="1:7" s="51" customFormat="1" ht="36">
      <c r="A131" s="13" t="s">
        <v>33</v>
      </c>
      <c r="B131" s="81" t="s">
        <v>110</v>
      </c>
      <c r="C131" s="290" t="s">
        <v>29</v>
      </c>
      <c r="D131" s="13">
        <v>0.24</v>
      </c>
      <c r="E131" s="15">
        <v>0.24</v>
      </c>
      <c r="F131" s="15">
        <v>0.55000000000000004</v>
      </c>
      <c r="G131" s="47"/>
    </row>
    <row r="132" spans="1:7" s="51" customFormat="1" ht="12.75" customHeight="1">
      <c r="A132" s="13"/>
      <c r="B132" s="29" t="s">
        <v>3</v>
      </c>
      <c r="C132" s="13"/>
      <c r="D132" s="13"/>
      <c r="E132" s="89"/>
      <c r="F132" s="13"/>
      <c r="G132" s="215"/>
    </row>
    <row r="133" spans="1:7" s="51" customFormat="1" ht="36">
      <c r="A133" s="13"/>
      <c r="B133" s="27" t="s">
        <v>63</v>
      </c>
      <c r="C133" s="13"/>
      <c r="D133" s="12">
        <v>31</v>
      </c>
      <c r="E133" s="16"/>
      <c r="F133" s="12">
        <v>71</v>
      </c>
      <c r="G133" s="215"/>
    </row>
    <row r="134" spans="1:7" s="51" customFormat="1" ht="24.75" customHeight="1">
      <c r="A134" s="13"/>
      <c r="B134" s="27" t="s">
        <v>62</v>
      </c>
      <c r="C134" s="13"/>
      <c r="D134" s="78">
        <v>13000</v>
      </c>
      <c r="E134" s="16"/>
      <c r="F134" s="78">
        <v>13000</v>
      </c>
      <c r="G134" s="47"/>
    </row>
    <row r="135" spans="1:7" s="51" customFormat="1" ht="26.25" customHeight="1">
      <c r="A135" s="317" t="s">
        <v>140</v>
      </c>
      <c r="B135" s="317"/>
      <c r="C135" s="317"/>
      <c r="D135" s="317"/>
      <c r="E135" s="317"/>
      <c r="F135" s="317"/>
      <c r="G135" s="318"/>
    </row>
    <row r="136" spans="1:7" s="51" customFormat="1" ht="49.5" customHeight="1">
      <c r="A136" s="231">
        <v>1</v>
      </c>
      <c r="B136" s="232" t="s">
        <v>141</v>
      </c>
      <c r="C136" s="3" t="s">
        <v>29</v>
      </c>
      <c r="D136" s="3">
        <v>8.6</v>
      </c>
      <c r="E136" s="3">
        <v>8.6</v>
      </c>
      <c r="F136" s="3">
        <v>8.6</v>
      </c>
      <c r="G136" s="245"/>
    </row>
    <row r="137" spans="1:7" s="51" customFormat="1" ht="15" customHeight="1">
      <c r="A137" s="3"/>
      <c r="B137" s="233" t="s">
        <v>3</v>
      </c>
      <c r="C137" s="234"/>
      <c r="D137" s="3"/>
      <c r="E137" s="235"/>
      <c r="F137" s="3"/>
      <c r="G137" s="236"/>
    </row>
    <row r="138" spans="1:7" s="51" customFormat="1" ht="48">
      <c r="A138" s="234"/>
      <c r="B138" s="237" t="s">
        <v>64</v>
      </c>
      <c r="C138" s="234"/>
      <c r="D138" s="227">
        <v>1118</v>
      </c>
      <c r="E138" s="238"/>
      <c r="F138" s="227">
        <v>1118</v>
      </c>
      <c r="G138" s="236"/>
    </row>
    <row r="139" spans="1:7" s="51" customFormat="1" ht="27" customHeight="1">
      <c r="A139" s="13"/>
      <c r="B139" s="27" t="s">
        <v>62</v>
      </c>
      <c r="C139" s="50"/>
      <c r="D139" s="78">
        <v>13000</v>
      </c>
      <c r="E139" s="78"/>
      <c r="F139" s="238">
        <v>13000</v>
      </c>
      <c r="G139" s="47"/>
    </row>
    <row r="140" spans="1:7" s="51" customFormat="1" ht="35.25" customHeight="1">
      <c r="A140" s="13">
        <v>2</v>
      </c>
      <c r="B140" s="39" t="s">
        <v>112</v>
      </c>
      <c r="C140" s="15" t="s">
        <v>29</v>
      </c>
      <c r="D140" s="16">
        <v>81</v>
      </c>
      <c r="E140" s="15">
        <v>81</v>
      </c>
      <c r="F140" s="235">
        <v>80</v>
      </c>
      <c r="G140" s="247" t="s">
        <v>683</v>
      </c>
    </row>
    <row r="141" spans="1:7" s="51" customFormat="1" ht="14.25" customHeight="1">
      <c r="A141" s="13"/>
      <c r="B141" s="29" t="s">
        <v>3</v>
      </c>
      <c r="C141" s="50"/>
      <c r="D141" s="71"/>
      <c r="E141" s="46"/>
      <c r="F141" s="238"/>
      <c r="G141" s="49"/>
    </row>
    <row r="142" spans="1:7" s="51" customFormat="1" ht="27" customHeight="1">
      <c r="A142" s="13"/>
      <c r="B142" s="37" t="s">
        <v>113</v>
      </c>
      <c r="C142" s="50"/>
      <c r="D142" s="16">
        <v>13</v>
      </c>
      <c r="E142" s="16"/>
      <c r="F142" s="235">
        <v>12</v>
      </c>
      <c r="G142" s="49"/>
    </row>
    <row r="143" spans="1:7" s="51" customFormat="1" ht="12" customHeight="1">
      <c r="A143" s="13"/>
      <c r="B143" s="82" t="s">
        <v>114</v>
      </c>
      <c r="C143" s="68"/>
      <c r="D143" s="16">
        <v>16</v>
      </c>
      <c r="E143" s="79"/>
      <c r="F143" s="235">
        <v>15</v>
      </c>
      <c r="G143" s="49"/>
    </row>
    <row r="144" spans="1:7" s="51" customFormat="1" ht="36.75" customHeight="1">
      <c r="A144" s="13">
        <v>3</v>
      </c>
      <c r="B144" s="81" t="s">
        <v>142</v>
      </c>
      <c r="C144" s="15" t="s">
        <v>29</v>
      </c>
      <c r="D144" s="13">
        <v>11</v>
      </c>
      <c r="E144" s="15">
        <v>12</v>
      </c>
      <c r="F144" s="234">
        <v>12</v>
      </c>
      <c r="G144" s="246"/>
    </row>
    <row r="145" spans="1:7" s="51" customFormat="1" ht="11.25" customHeight="1">
      <c r="A145" s="13"/>
      <c r="B145" s="80" t="s">
        <v>3</v>
      </c>
      <c r="C145" s="69"/>
      <c r="D145" s="50"/>
      <c r="E145" s="70"/>
      <c r="F145" s="50"/>
      <c r="G145" s="49"/>
    </row>
    <row r="146" spans="1:7" s="51" customFormat="1" ht="39" customHeight="1">
      <c r="A146" s="13"/>
      <c r="B146" s="37" t="s">
        <v>143</v>
      </c>
      <c r="C146" s="50"/>
      <c r="D146" s="78">
        <v>1430</v>
      </c>
      <c r="E146" s="78"/>
      <c r="F146" s="78">
        <v>1560</v>
      </c>
      <c r="G146" s="280"/>
    </row>
    <row r="147" spans="1:7" s="51" customFormat="1" ht="25.5" customHeight="1">
      <c r="A147" s="13"/>
      <c r="B147" s="27" t="s">
        <v>62</v>
      </c>
      <c r="C147" s="50"/>
      <c r="D147" s="78">
        <v>13000</v>
      </c>
      <c r="E147" s="78"/>
      <c r="F147" s="78">
        <v>13000</v>
      </c>
      <c r="G147" s="47"/>
    </row>
    <row r="148" spans="1:7" s="51" customFormat="1" ht="36">
      <c r="A148" s="13">
        <v>4</v>
      </c>
      <c r="B148" s="81" t="s">
        <v>117</v>
      </c>
      <c r="C148" s="15" t="s">
        <v>29</v>
      </c>
      <c r="D148" s="13">
        <v>11</v>
      </c>
      <c r="E148" s="15">
        <v>12</v>
      </c>
      <c r="F148" s="13">
        <v>12</v>
      </c>
      <c r="G148" s="49"/>
    </row>
    <row r="149" spans="1:7" s="51" customFormat="1" ht="11.25" customHeight="1">
      <c r="A149" s="13"/>
      <c r="B149" s="29" t="s">
        <v>3</v>
      </c>
      <c r="C149" s="13"/>
      <c r="D149" s="13"/>
      <c r="E149" s="16"/>
      <c r="F149" s="50"/>
      <c r="G149" s="50"/>
    </row>
    <row r="150" spans="1:7" s="51" customFormat="1" ht="24">
      <c r="A150" s="13"/>
      <c r="B150" s="37" t="s">
        <v>144</v>
      </c>
      <c r="C150" s="13"/>
      <c r="D150" s="12">
        <v>170</v>
      </c>
      <c r="E150" s="16"/>
      <c r="F150" s="12">
        <v>198</v>
      </c>
      <c r="G150" s="50"/>
    </row>
    <row r="151" spans="1:7" s="51" customFormat="1" ht="13.5" customHeight="1">
      <c r="A151" s="13"/>
      <c r="B151" s="37" t="s">
        <v>145</v>
      </c>
      <c r="C151" s="13"/>
      <c r="D151" s="12">
        <v>1551</v>
      </c>
      <c r="E151" s="16"/>
      <c r="F151" s="12">
        <v>1654</v>
      </c>
      <c r="G151" s="50"/>
    </row>
    <row r="152" spans="1:7" s="51" customFormat="1" ht="36">
      <c r="A152" s="13">
        <v>5</v>
      </c>
      <c r="B152" s="81" t="s">
        <v>111</v>
      </c>
      <c r="C152" s="15" t="s">
        <v>29</v>
      </c>
      <c r="D152" s="13">
        <v>72.3</v>
      </c>
      <c r="E152" s="15">
        <v>71.5</v>
      </c>
      <c r="F152" s="13">
        <v>71.5</v>
      </c>
      <c r="G152" s="50"/>
    </row>
    <row r="153" spans="1:7" s="51" customFormat="1" ht="12.75" customHeight="1">
      <c r="A153" s="13"/>
      <c r="B153" s="29" t="s">
        <v>3</v>
      </c>
      <c r="C153" s="13"/>
      <c r="D153" s="13"/>
      <c r="E153" s="16"/>
      <c r="F153" s="50"/>
      <c r="G153" s="50"/>
    </row>
    <row r="154" spans="1:7" s="51" customFormat="1" ht="24">
      <c r="A154" s="13"/>
      <c r="B154" s="85" t="s">
        <v>146</v>
      </c>
      <c r="C154" s="12"/>
      <c r="D154" s="12">
        <v>410</v>
      </c>
      <c r="E154" s="16"/>
      <c r="F154" s="12">
        <v>371</v>
      </c>
      <c r="G154" s="50"/>
    </row>
    <row r="155" spans="1:7" s="93" customFormat="1">
      <c r="A155" s="13"/>
      <c r="B155" s="85" t="s">
        <v>147</v>
      </c>
      <c r="C155" s="12"/>
      <c r="D155" s="12">
        <v>567</v>
      </c>
      <c r="E155" s="16"/>
      <c r="F155" s="12">
        <v>519</v>
      </c>
      <c r="G155" s="50"/>
    </row>
    <row r="156" spans="1:7" s="93" customFormat="1" ht="28.5" customHeight="1">
      <c r="A156" s="322" t="s">
        <v>148</v>
      </c>
      <c r="B156" s="323"/>
      <c r="C156" s="323"/>
      <c r="D156" s="323"/>
      <c r="E156" s="323"/>
      <c r="F156" s="323"/>
      <c r="G156" s="324"/>
    </row>
    <row r="157" spans="1:7" s="93" customFormat="1" ht="37.5" customHeight="1">
      <c r="A157" s="149">
        <v>1</v>
      </c>
      <c r="B157" s="135" t="s">
        <v>149</v>
      </c>
      <c r="C157" s="77" t="s">
        <v>61</v>
      </c>
      <c r="D157" s="77">
        <v>2</v>
      </c>
      <c r="E157" s="77">
        <v>2</v>
      </c>
      <c r="F157" s="15">
        <v>2</v>
      </c>
      <c r="G157" s="150"/>
    </row>
    <row r="158" spans="1:7" s="51" customFormat="1" ht="13.5" customHeight="1">
      <c r="A158" s="149"/>
      <c r="B158" s="143" t="s">
        <v>3</v>
      </c>
      <c r="C158" s="148"/>
      <c r="D158" s="138"/>
      <c r="E158" s="138"/>
      <c r="F158" s="159"/>
      <c r="G158" s="150"/>
    </row>
    <row r="159" spans="1:7" s="51" customFormat="1" ht="28.5" customHeight="1">
      <c r="A159" s="149"/>
      <c r="B159" s="151" t="s">
        <v>150</v>
      </c>
      <c r="C159" s="148"/>
      <c r="D159" s="143">
        <v>2</v>
      </c>
      <c r="E159" s="77"/>
      <c r="F159" s="15">
        <v>2</v>
      </c>
      <c r="G159" s="150"/>
    </row>
    <row r="160" spans="1:7" s="93" customFormat="1" ht="14.25" customHeight="1">
      <c r="A160" s="319" t="s">
        <v>151</v>
      </c>
      <c r="B160" s="320"/>
      <c r="C160" s="320"/>
      <c r="D160" s="320"/>
      <c r="E160" s="320"/>
      <c r="F160" s="320"/>
      <c r="G160" s="321"/>
    </row>
    <row r="161" spans="1:7" s="93" customFormat="1" ht="24">
      <c r="A161" s="142">
        <v>1</v>
      </c>
      <c r="B161" s="140" t="s">
        <v>152</v>
      </c>
      <c r="C161" s="77" t="s">
        <v>29</v>
      </c>
      <c r="D161" s="77">
        <v>100</v>
      </c>
      <c r="E161" s="77">
        <v>100</v>
      </c>
      <c r="F161" s="13">
        <v>100</v>
      </c>
      <c r="G161" s="216"/>
    </row>
    <row r="162" spans="1:7" s="93" customFormat="1" ht="12.75" customHeight="1">
      <c r="A162" s="152"/>
      <c r="B162" s="143" t="s">
        <v>3</v>
      </c>
      <c r="C162" s="142"/>
      <c r="D162" s="147"/>
      <c r="E162" s="147"/>
      <c r="F162" s="13"/>
      <c r="G162" s="217"/>
    </row>
    <row r="163" spans="1:7" s="93" customFormat="1">
      <c r="A163" s="152"/>
      <c r="B163" s="151" t="s">
        <v>153</v>
      </c>
      <c r="C163" s="142"/>
      <c r="D163" s="146">
        <v>9</v>
      </c>
      <c r="E163" s="147">
        <v>9</v>
      </c>
      <c r="F163" s="16">
        <v>9</v>
      </c>
      <c r="G163" s="217"/>
    </row>
    <row r="164" spans="1:7" s="93" customFormat="1">
      <c r="A164" s="152"/>
      <c r="B164" s="151" t="s">
        <v>154</v>
      </c>
      <c r="C164" s="142"/>
      <c r="D164" s="146">
        <v>9</v>
      </c>
      <c r="E164" s="147">
        <v>9</v>
      </c>
      <c r="F164" s="16">
        <v>9</v>
      </c>
      <c r="G164" s="217"/>
    </row>
    <row r="173" spans="1:7" ht="21" customHeight="1"/>
  </sheetData>
  <mergeCells count="22">
    <mergeCell ref="A8:G8"/>
    <mergeCell ref="B3:G3"/>
    <mergeCell ref="D5:G5"/>
    <mergeCell ref="A5:A7"/>
    <mergeCell ref="B5:B7"/>
    <mergeCell ref="C5:C7"/>
    <mergeCell ref="D6:D7"/>
    <mergeCell ref="E6:F6"/>
    <mergeCell ref="G6:G7"/>
    <mergeCell ref="A29:G29"/>
    <mergeCell ref="A30:G30"/>
    <mergeCell ref="A49:G49"/>
    <mergeCell ref="B86:G86"/>
    <mergeCell ref="B95:G95"/>
    <mergeCell ref="A135:G135"/>
    <mergeCell ref="A160:G160"/>
    <mergeCell ref="A156:G156"/>
    <mergeCell ref="B104:G104"/>
    <mergeCell ref="A113:G113"/>
    <mergeCell ref="A114:G114"/>
    <mergeCell ref="A125:G125"/>
    <mergeCell ref="A126:G126"/>
  </mergeCells>
  <pageMargins left="0.59055118110236227" right="0.59055118110236227" top="0.74803149606299213" bottom="0.59055118110236227" header="0" footer="0"/>
  <pageSetup paperSize="9" scale="75" orientation="landscape" r:id="rId1"/>
  <rowBreaks count="2" manualBreakCount="2">
    <brk id="53" max="16383" man="1"/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3"/>
  <sheetViews>
    <sheetView zoomScaleNormal="100" zoomScaleSheetLayoutView="90" workbookViewId="0">
      <selection activeCell="B145" sqref="B145"/>
    </sheetView>
  </sheetViews>
  <sheetFormatPr defaultColWidth="8.85546875" defaultRowHeight="12.75"/>
  <cols>
    <col min="1" max="1" width="22.85546875" style="14" customWidth="1"/>
    <col min="2" max="2" width="36.7109375" style="14" customWidth="1"/>
    <col min="3" max="3" width="23.28515625" style="14" customWidth="1"/>
    <col min="4" max="4" width="6.140625" style="20" customWidth="1"/>
    <col min="5" max="5" width="6.42578125" style="20" customWidth="1"/>
    <col min="6" max="6" width="6.85546875" style="20" customWidth="1"/>
    <col min="7" max="7" width="7.28515625" style="20" customWidth="1"/>
    <col min="8" max="8" width="13" style="176" customWidth="1"/>
    <col min="9" max="9" width="13.140625" style="176" customWidth="1"/>
    <col min="10" max="10" width="12.140625" style="176" customWidth="1"/>
    <col min="11" max="11" width="77.5703125" style="206" customWidth="1"/>
    <col min="12" max="12" width="12.7109375" style="178" customWidth="1"/>
    <col min="13" max="13" width="10.140625" style="14" bestFit="1" customWidth="1"/>
    <col min="14" max="16384" width="8.85546875" style="14"/>
  </cols>
  <sheetData>
    <row r="1" spans="1:12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268" t="s">
        <v>318</v>
      </c>
    </row>
    <row r="2" spans="1:12" ht="21" customHeight="1">
      <c r="A2" s="401" t="s">
        <v>319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2" ht="27" customHeight="1">
      <c r="A3" s="393" t="s">
        <v>155</v>
      </c>
      <c r="B3" s="395" t="s">
        <v>16</v>
      </c>
      <c r="C3" s="396" t="s">
        <v>156</v>
      </c>
      <c r="D3" s="397" t="s">
        <v>157</v>
      </c>
      <c r="E3" s="398"/>
      <c r="F3" s="398"/>
      <c r="G3" s="399"/>
      <c r="H3" s="400" t="s">
        <v>158</v>
      </c>
      <c r="I3" s="400"/>
      <c r="J3" s="400"/>
      <c r="K3" s="402" t="s">
        <v>367</v>
      </c>
    </row>
    <row r="4" spans="1:12" ht="61.5" customHeight="1">
      <c r="A4" s="394"/>
      <c r="B4" s="395"/>
      <c r="C4" s="396"/>
      <c r="D4" s="166" t="s">
        <v>159</v>
      </c>
      <c r="E4" s="166" t="s">
        <v>160</v>
      </c>
      <c r="F4" s="166" t="s">
        <v>5</v>
      </c>
      <c r="G4" s="166" t="s">
        <v>6</v>
      </c>
      <c r="H4" s="126" t="s">
        <v>405</v>
      </c>
      <c r="I4" s="255" t="s">
        <v>10</v>
      </c>
      <c r="J4" s="31" t="s">
        <v>11</v>
      </c>
      <c r="K4" s="403"/>
    </row>
    <row r="5" spans="1:12" s="175" customFormat="1" ht="15.75" customHeight="1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  <c r="H5" s="161">
        <v>8</v>
      </c>
      <c r="I5" s="161">
        <v>9</v>
      </c>
      <c r="J5" s="263">
        <v>10</v>
      </c>
      <c r="K5" s="161">
        <v>11</v>
      </c>
      <c r="L5" s="178"/>
    </row>
    <row r="6" spans="1:12" s="38" customFormat="1" ht="32.25" customHeight="1">
      <c r="A6" s="389" t="s">
        <v>14</v>
      </c>
      <c r="B6" s="404" t="s">
        <v>161</v>
      </c>
      <c r="C6" s="167" t="s">
        <v>15</v>
      </c>
      <c r="D6" s="154" t="s">
        <v>162</v>
      </c>
      <c r="E6" s="154" t="s">
        <v>162</v>
      </c>
      <c r="F6" s="154" t="s">
        <v>162</v>
      </c>
      <c r="G6" s="154" t="s">
        <v>162</v>
      </c>
      <c r="H6" s="157">
        <f>SUM(H7:H17)</f>
        <v>417107.8</v>
      </c>
      <c r="I6" s="259">
        <f>SUM(I7:I17)</f>
        <v>374906.4</v>
      </c>
      <c r="J6" s="259">
        <f>SUM(J7:J17)</f>
        <v>373574.9</v>
      </c>
      <c r="K6" s="265"/>
      <c r="L6" s="179"/>
    </row>
    <row r="7" spans="1:12" s="38" customFormat="1" ht="40.5" customHeight="1">
      <c r="A7" s="390"/>
      <c r="B7" s="405"/>
      <c r="C7" s="155" t="s">
        <v>163</v>
      </c>
      <c r="D7" s="154"/>
      <c r="E7" s="154" t="s">
        <v>162</v>
      </c>
      <c r="F7" s="154" t="s">
        <v>162</v>
      </c>
      <c r="G7" s="154" t="s">
        <v>162</v>
      </c>
      <c r="H7" s="157">
        <f>H19+H61+H83+H114</f>
        <v>407867</v>
      </c>
      <c r="I7" s="259">
        <f t="shared" ref="I7:J7" si="0">I19+I61+I83+I114</f>
        <v>370973.4</v>
      </c>
      <c r="J7" s="259">
        <f t="shared" si="0"/>
        <v>369642.60000000003</v>
      </c>
      <c r="K7" s="265"/>
      <c r="L7" s="179"/>
    </row>
    <row r="8" spans="1:12" s="38" customFormat="1" ht="30.75" customHeight="1">
      <c r="A8" s="390"/>
      <c r="B8" s="405"/>
      <c r="C8" s="168" t="s">
        <v>432</v>
      </c>
      <c r="D8" s="153"/>
      <c r="E8" s="153" t="s">
        <v>164</v>
      </c>
      <c r="F8" s="153" t="s">
        <v>165</v>
      </c>
      <c r="G8" s="153" t="s">
        <v>164</v>
      </c>
      <c r="H8" s="157">
        <f>H20</f>
        <v>9100.8000000000011</v>
      </c>
      <c r="I8" s="259">
        <f>I20</f>
        <v>3853</v>
      </c>
      <c r="J8" s="259">
        <f>J20</f>
        <v>3853</v>
      </c>
      <c r="K8" s="265"/>
      <c r="L8" s="179"/>
    </row>
    <row r="9" spans="1:12" ht="41.25" customHeight="1">
      <c r="A9" s="390"/>
      <c r="B9" s="405"/>
      <c r="C9" s="251" t="s">
        <v>65</v>
      </c>
      <c r="D9" s="17"/>
      <c r="E9" s="17"/>
      <c r="F9" s="17"/>
      <c r="G9" s="17"/>
      <c r="H9" s="126">
        <v>0</v>
      </c>
      <c r="I9" s="255">
        <v>0</v>
      </c>
      <c r="J9" s="255">
        <v>0</v>
      </c>
      <c r="K9" s="266"/>
    </row>
    <row r="10" spans="1:12" s="38" customFormat="1" ht="41.25" customHeight="1">
      <c r="A10" s="390"/>
      <c r="B10" s="405"/>
      <c r="C10" s="155" t="s">
        <v>66</v>
      </c>
      <c r="D10" s="153"/>
      <c r="E10" s="153" t="s">
        <v>164</v>
      </c>
      <c r="F10" s="153" t="s">
        <v>165</v>
      </c>
      <c r="G10" s="153" t="s">
        <v>164</v>
      </c>
      <c r="H10" s="157">
        <f>H84</f>
        <v>140</v>
      </c>
      <c r="I10" s="259">
        <f>I84</f>
        <v>80</v>
      </c>
      <c r="J10" s="259">
        <f>J84</f>
        <v>79.3</v>
      </c>
      <c r="K10" s="265"/>
      <c r="L10" s="179"/>
    </row>
    <row r="11" spans="1:12" ht="33.75" customHeight="1">
      <c r="A11" s="390"/>
      <c r="B11" s="405"/>
      <c r="C11" s="145" t="s">
        <v>388</v>
      </c>
      <c r="D11" s="17"/>
      <c r="E11" s="17" t="s">
        <v>164</v>
      </c>
      <c r="F11" s="17" t="s">
        <v>165</v>
      </c>
      <c r="G11" s="17" t="s">
        <v>164</v>
      </c>
      <c r="H11" s="126">
        <v>0</v>
      </c>
      <c r="I11" s="255">
        <v>0</v>
      </c>
      <c r="J11" s="255">
        <v>0</v>
      </c>
      <c r="K11" s="266"/>
    </row>
    <row r="12" spans="1:12" ht="29.25" customHeight="1">
      <c r="A12" s="390"/>
      <c r="B12" s="405"/>
      <c r="C12" s="145" t="s">
        <v>67</v>
      </c>
      <c r="D12" s="17"/>
      <c r="E12" s="17" t="s">
        <v>164</v>
      </c>
      <c r="F12" s="17" t="s">
        <v>165</v>
      </c>
      <c r="G12" s="17" t="s">
        <v>164</v>
      </c>
      <c r="H12" s="126">
        <v>0</v>
      </c>
      <c r="I12" s="255">
        <v>0</v>
      </c>
      <c r="J12" s="255">
        <v>0</v>
      </c>
      <c r="K12" s="266"/>
    </row>
    <row r="13" spans="1:12" ht="30" customHeight="1">
      <c r="A13" s="390"/>
      <c r="B13" s="405"/>
      <c r="C13" s="145" t="s">
        <v>389</v>
      </c>
      <c r="D13" s="17"/>
      <c r="E13" s="17" t="s">
        <v>164</v>
      </c>
      <c r="F13" s="17" t="s">
        <v>165</v>
      </c>
      <c r="G13" s="17" t="s">
        <v>164</v>
      </c>
      <c r="H13" s="126">
        <v>0</v>
      </c>
      <c r="I13" s="255">
        <v>0</v>
      </c>
      <c r="J13" s="255">
        <v>0</v>
      </c>
      <c r="K13" s="266"/>
    </row>
    <row r="14" spans="1:12" ht="34.5" customHeight="1">
      <c r="A14" s="391"/>
      <c r="B14" s="391"/>
      <c r="C14" s="145" t="s">
        <v>390</v>
      </c>
      <c r="D14" s="17"/>
      <c r="E14" s="17" t="s">
        <v>164</v>
      </c>
      <c r="F14" s="17" t="s">
        <v>165</v>
      </c>
      <c r="G14" s="17" t="s">
        <v>164</v>
      </c>
      <c r="H14" s="126">
        <v>0</v>
      </c>
      <c r="I14" s="255">
        <v>0</v>
      </c>
      <c r="J14" s="255">
        <v>0</v>
      </c>
      <c r="K14" s="266"/>
    </row>
    <row r="15" spans="1:12" ht="42" customHeight="1">
      <c r="A15" s="391"/>
      <c r="B15" s="391"/>
      <c r="C15" s="145" t="s">
        <v>391</v>
      </c>
      <c r="D15" s="17"/>
      <c r="E15" s="17" t="s">
        <v>164</v>
      </c>
      <c r="F15" s="17" t="s">
        <v>165</v>
      </c>
      <c r="G15" s="17" t="s">
        <v>164</v>
      </c>
      <c r="H15" s="126">
        <v>0</v>
      </c>
      <c r="I15" s="255">
        <v>0</v>
      </c>
      <c r="J15" s="255">
        <v>0</v>
      </c>
      <c r="K15" s="266"/>
    </row>
    <row r="16" spans="1:12" ht="42" customHeight="1">
      <c r="A16" s="391"/>
      <c r="B16" s="391"/>
      <c r="C16" s="145" t="s">
        <v>392</v>
      </c>
      <c r="D16" s="17"/>
      <c r="E16" s="17"/>
      <c r="F16" s="17"/>
      <c r="G16" s="17"/>
      <c r="H16" s="126">
        <v>0</v>
      </c>
      <c r="I16" s="255">
        <v>0</v>
      </c>
      <c r="J16" s="255">
        <v>0</v>
      </c>
      <c r="K16" s="266"/>
    </row>
    <row r="17" spans="1:13" ht="90" customHeight="1">
      <c r="A17" s="391"/>
      <c r="B17" s="391"/>
      <c r="C17" s="145" t="s">
        <v>433</v>
      </c>
      <c r="D17" s="17"/>
      <c r="E17" s="17" t="s">
        <v>164</v>
      </c>
      <c r="F17" s="17" t="s">
        <v>165</v>
      </c>
      <c r="G17" s="17" t="s">
        <v>164</v>
      </c>
      <c r="H17" s="255">
        <v>0</v>
      </c>
      <c r="I17" s="255">
        <v>0</v>
      </c>
      <c r="J17" s="255">
        <v>0</v>
      </c>
      <c r="K17" s="266"/>
    </row>
    <row r="18" spans="1:13" ht="24" customHeight="1">
      <c r="A18" s="366" t="s">
        <v>17</v>
      </c>
      <c r="B18" s="406" t="s">
        <v>166</v>
      </c>
      <c r="C18" s="167" t="s">
        <v>15</v>
      </c>
      <c r="D18" s="153"/>
      <c r="E18" s="153" t="s">
        <v>164</v>
      </c>
      <c r="F18" s="153" t="s">
        <v>165</v>
      </c>
      <c r="G18" s="153" t="s">
        <v>164</v>
      </c>
      <c r="H18" s="259">
        <f>H19+H20</f>
        <v>55580.1</v>
      </c>
      <c r="I18" s="259">
        <f>I19+I20</f>
        <v>37011.800000000003</v>
      </c>
      <c r="J18" s="259">
        <f>J19+J20</f>
        <v>37010.199999999997</v>
      </c>
      <c r="K18" s="267"/>
    </row>
    <row r="19" spans="1:13" ht="38.25">
      <c r="A19" s="366"/>
      <c r="B19" s="406"/>
      <c r="C19" s="145" t="s">
        <v>167</v>
      </c>
      <c r="D19" s="153"/>
      <c r="E19" s="17" t="s">
        <v>164</v>
      </c>
      <c r="F19" s="17" t="s">
        <v>165</v>
      </c>
      <c r="G19" s="17" t="s">
        <v>164</v>
      </c>
      <c r="H19" s="255">
        <f>H23+H27+H31+H32+H36+H40+H44+H47+H53</f>
        <v>46479.299999999996</v>
      </c>
      <c r="I19" s="255">
        <f>I23+I27+I31+I32+I36+I40+I44+I47+I53</f>
        <v>33158.800000000003</v>
      </c>
      <c r="J19" s="255">
        <f>J23+J27+J31+J32+J36+J40+J44+J47+J53</f>
        <v>33157.199999999997</v>
      </c>
      <c r="K19" s="266"/>
    </row>
    <row r="20" spans="1:13" ht="46.5" customHeight="1">
      <c r="A20" s="366"/>
      <c r="B20" s="406"/>
      <c r="C20" s="169" t="s">
        <v>354</v>
      </c>
      <c r="D20" s="153"/>
      <c r="E20" s="17" t="s">
        <v>164</v>
      </c>
      <c r="F20" s="17" t="s">
        <v>165</v>
      </c>
      <c r="G20" s="17" t="s">
        <v>164</v>
      </c>
      <c r="H20" s="126">
        <f>H52</f>
        <v>9100.8000000000011</v>
      </c>
      <c r="I20" s="255">
        <f>I52</f>
        <v>3853</v>
      </c>
      <c r="J20" s="255">
        <f>J52</f>
        <v>3853</v>
      </c>
      <c r="K20" s="266"/>
    </row>
    <row r="21" spans="1:13" ht="22.5" customHeight="1">
      <c r="A21" s="360" t="s">
        <v>168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2"/>
    </row>
    <row r="22" spans="1:13" ht="24.75" customHeight="1">
      <c r="A22" s="389" t="s">
        <v>169</v>
      </c>
      <c r="B22" s="412" t="s">
        <v>170</v>
      </c>
      <c r="C22" s="156" t="s">
        <v>171</v>
      </c>
      <c r="D22" s="19"/>
      <c r="E22" s="19"/>
      <c r="F22" s="19"/>
      <c r="G22" s="19"/>
      <c r="H22" s="259">
        <f>H23</f>
        <v>41.6</v>
      </c>
      <c r="I22" s="259">
        <f>I23</f>
        <v>22.9</v>
      </c>
      <c r="J22" s="259">
        <f>J23</f>
        <v>22.9</v>
      </c>
      <c r="K22" s="266"/>
    </row>
    <row r="23" spans="1:13" ht="54" customHeight="1">
      <c r="A23" s="411"/>
      <c r="B23" s="413"/>
      <c r="C23" s="156" t="s">
        <v>68</v>
      </c>
      <c r="D23" s="19"/>
      <c r="E23" s="19"/>
      <c r="F23" s="19"/>
      <c r="G23" s="19"/>
      <c r="H23" s="259">
        <f>SUM(H24:H25)</f>
        <v>41.6</v>
      </c>
      <c r="I23" s="259">
        <f>SUM(I24:I25)</f>
        <v>22.9</v>
      </c>
      <c r="J23" s="259">
        <f>SUM(J24:J25)</f>
        <v>22.9</v>
      </c>
      <c r="K23" s="266"/>
    </row>
    <row r="24" spans="1:13" ht="44.25" customHeight="1">
      <c r="A24" s="145" t="s">
        <v>172</v>
      </c>
      <c r="B24" s="145" t="s">
        <v>173</v>
      </c>
      <c r="C24" s="145" t="s">
        <v>174</v>
      </c>
      <c r="D24" s="18"/>
      <c r="E24" s="18"/>
      <c r="F24" s="18"/>
      <c r="G24" s="18"/>
      <c r="H24" s="255">
        <v>0</v>
      </c>
      <c r="I24" s="255">
        <v>0</v>
      </c>
      <c r="J24" s="31">
        <v>0</v>
      </c>
      <c r="K24" s="17"/>
    </row>
    <row r="25" spans="1:13" ht="107.25" customHeight="1">
      <c r="A25" s="145" t="s">
        <v>175</v>
      </c>
      <c r="B25" s="145" t="s">
        <v>176</v>
      </c>
      <c r="C25" s="145" t="s">
        <v>174</v>
      </c>
      <c r="D25" s="18"/>
      <c r="E25" s="18"/>
      <c r="F25" s="18"/>
      <c r="G25" s="18"/>
      <c r="H25" s="255">
        <v>41.6</v>
      </c>
      <c r="I25" s="255">
        <v>22.9</v>
      </c>
      <c r="J25" s="31">
        <v>22.9</v>
      </c>
      <c r="K25" s="201" t="s">
        <v>677</v>
      </c>
      <c r="M25" s="183"/>
    </row>
    <row r="26" spans="1:13" ht="18.75" customHeight="1">
      <c r="A26" s="360" t="s">
        <v>177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2"/>
    </row>
    <row r="27" spans="1:13" ht="59.25" customHeight="1">
      <c r="A27" s="155" t="s">
        <v>178</v>
      </c>
      <c r="B27" s="153" t="s">
        <v>179</v>
      </c>
      <c r="C27" s="156" t="s">
        <v>68</v>
      </c>
      <c r="D27" s="18"/>
      <c r="E27" s="18"/>
      <c r="F27" s="18"/>
      <c r="G27" s="18"/>
      <c r="H27" s="157">
        <f>SUM(H28:H30)</f>
        <v>10182.1</v>
      </c>
      <c r="I27" s="259">
        <f>SUM(I28:I30)</f>
        <v>10182.1</v>
      </c>
      <c r="J27" s="259">
        <f>SUM(J28:J30)</f>
        <v>10182.1</v>
      </c>
      <c r="K27" s="266"/>
    </row>
    <row r="28" spans="1:13" ht="183" customHeight="1">
      <c r="A28" s="145" t="s">
        <v>180</v>
      </c>
      <c r="B28" s="17" t="s">
        <v>181</v>
      </c>
      <c r="C28" s="145" t="s">
        <v>174</v>
      </c>
      <c r="D28" s="18"/>
      <c r="E28" s="18"/>
      <c r="F28" s="18"/>
      <c r="G28" s="18"/>
      <c r="H28" s="126">
        <v>6453.1</v>
      </c>
      <c r="I28" s="255">
        <f>6823.1-370</f>
        <v>6453.1</v>
      </c>
      <c r="J28" s="31">
        <f>6823.1-370</f>
        <v>6453.1</v>
      </c>
      <c r="K28" s="250" t="s">
        <v>434</v>
      </c>
    </row>
    <row r="29" spans="1:13" ht="64.5" customHeight="1">
      <c r="A29" s="145" t="s">
        <v>182</v>
      </c>
      <c r="B29" s="17" t="s">
        <v>183</v>
      </c>
      <c r="C29" s="145" t="s">
        <v>174</v>
      </c>
      <c r="D29" s="18"/>
      <c r="E29" s="18"/>
      <c r="F29" s="18"/>
      <c r="G29" s="18"/>
      <c r="H29" s="126">
        <v>0</v>
      </c>
      <c r="I29" s="255">
        <v>0</v>
      </c>
      <c r="J29" s="31">
        <v>0</v>
      </c>
      <c r="K29" s="17" t="s">
        <v>356</v>
      </c>
    </row>
    <row r="30" spans="1:13" ht="136.5" customHeight="1">
      <c r="A30" s="145" t="s">
        <v>184</v>
      </c>
      <c r="B30" s="17" t="s">
        <v>185</v>
      </c>
      <c r="C30" s="145" t="s">
        <v>174</v>
      </c>
      <c r="D30" s="18"/>
      <c r="E30" s="18"/>
      <c r="F30" s="18"/>
      <c r="G30" s="18"/>
      <c r="H30" s="126">
        <v>3729</v>
      </c>
      <c r="I30" s="255">
        <f>4079-350</f>
        <v>3729</v>
      </c>
      <c r="J30" s="31">
        <f>4079-350</f>
        <v>3729</v>
      </c>
      <c r="K30" s="250" t="s">
        <v>703</v>
      </c>
    </row>
    <row r="31" spans="1:13" ht="83.25" customHeight="1">
      <c r="A31" s="155" t="s">
        <v>186</v>
      </c>
      <c r="B31" s="155" t="s">
        <v>69</v>
      </c>
      <c r="C31" s="156" t="s">
        <v>174</v>
      </c>
      <c r="D31" s="18"/>
      <c r="E31" s="18"/>
      <c r="F31" s="18"/>
      <c r="G31" s="18"/>
      <c r="H31" s="157">
        <v>462</v>
      </c>
      <c r="I31" s="259">
        <v>456.8</v>
      </c>
      <c r="J31" s="260">
        <v>455.8</v>
      </c>
      <c r="K31" s="17" t="s">
        <v>688</v>
      </c>
      <c r="M31" s="183"/>
    </row>
    <row r="32" spans="1:13" ht="34.5" customHeight="1">
      <c r="A32" s="155" t="s">
        <v>187</v>
      </c>
      <c r="B32" s="155" t="s">
        <v>188</v>
      </c>
      <c r="C32" s="156" t="s">
        <v>174</v>
      </c>
      <c r="D32" s="18"/>
      <c r="E32" s="18"/>
      <c r="F32" s="18"/>
      <c r="G32" s="18"/>
      <c r="H32" s="157">
        <f>SUM(H33:H35)</f>
        <v>481.9</v>
      </c>
      <c r="I32" s="259">
        <f>SUM(I33:I35)</f>
        <v>481.9</v>
      </c>
      <c r="J32" s="259">
        <f>SUM(J33:J35)</f>
        <v>481.8</v>
      </c>
      <c r="K32" s="266"/>
    </row>
    <row r="33" spans="1:13" ht="71.25" customHeight="1">
      <c r="A33" s="145" t="s">
        <v>189</v>
      </c>
      <c r="B33" s="17" t="s">
        <v>190</v>
      </c>
      <c r="C33" s="22" t="s">
        <v>174</v>
      </c>
      <c r="D33" s="18"/>
      <c r="E33" s="18"/>
      <c r="F33" s="18"/>
      <c r="G33" s="18"/>
      <c r="H33" s="126">
        <v>451.9</v>
      </c>
      <c r="I33" s="255">
        <v>451.9</v>
      </c>
      <c r="J33" s="31">
        <v>451.8</v>
      </c>
      <c r="K33" s="229" t="s">
        <v>704</v>
      </c>
    </row>
    <row r="34" spans="1:13" s="20" customFormat="1" ht="66.75" customHeight="1">
      <c r="A34" s="17" t="s">
        <v>191</v>
      </c>
      <c r="B34" s="17" t="s">
        <v>192</v>
      </c>
      <c r="C34" s="22" t="s">
        <v>174</v>
      </c>
      <c r="D34" s="18"/>
      <c r="E34" s="18"/>
      <c r="F34" s="18"/>
      <c r="G34" s="18"/>
      <c r="H34" s="126">
        <v>30</v>
      </c>
      <c r="I34" s="255">
        <v>30</v>
      </c>
      <c r="J34" s="31">
        <v>30</v>
      </c>
      <c r="K34" s="17" t="s">
        <v>689</v>
      </c>
      <c r="L34" s="180"/>
    </row>
    <row r="35" spans="1:13" s="20" customFormat="1" ht="63" customHeight="1">
      <c r="A35" s="17" t="s">
        <v>193</v>
      </c>
      <c r="B35" s="17" t="s">
        <v>194</v>
      </c>
      <c r="C35" s="22" t="s">
        <v>174</v>
      </c>
      <c r="D35" s="18"/>
      <c r="E35" s="18"/>
      <c r="F35" s="18"/>
      <c r="G35" s="18"/>
      <c r="H35" s="255">
        <v>0</v>
      </c>
      <c r="I35" s="255">
        <v>0</v>
      </c>
      <c r="J35" s="31">
        <v>0</v>
      </c>
      <c r="K35" s="17" t="s">
        <v>642</v>
      </c>
      <c r="L35" s="180"/>
    </row>
    <row r="36" spans="1:13" ht="35.25" customHeight="1">
      <c r="A36" s="155" t="s">
        <v>195</v>
      </c>
      <c r="B36" s="40" t="s">
        <v>70</v>
      </c>
      <c r="C36" s="156" t="s">
        <v>174</v>
      </c>
      <c r="D36" s="18"/>
      <c r="E36" s="18"/>
      <c r="F36" s="18"/>
      <c r="G36" s="18"/>
      <c r="H36" s="157">
        <f>SUM(H37:H38)</f>
        <v>400</v>
      </c>
      <c r="I36" s="259">
        <f>SUM(I37:I38)</f>
        <v>257</v>
      </c>
      <c r="J36" s="259">
        <f>SUM(J37:J38)</f>
        <v>257</v>
      </c>
      <c r="K36" s="266"/>
    </row>
    <row r="37" spans="1:13" ht="137.25" customHeight="1">
      <c r="A37" s="145" t="s">
        <v>196</v>
      </c>
      <c r="B37" s="17" t="s">
        <v>197</v>
      </c>
      <c r="C37" s="22" t="s">
        <v>174</v>
      </c>
      <c r="D37" s="18"/>
      <c r="E37" s="18"/>
      <c r="F37" s="18"/>
      <c r="G37" s="18"/>
      <c r="H37" s="126">
        <v>60</v>
      </c>
      <c r="I37" s="255">
        <v>42</v>
      </c>
      <c r="J37" s="31">
        <v>42</v>
      </c>
      <c r="K37" s="17" t="s">
        <v>691</v>
      </c>
      <c r="M37" s="183"/>
    </row>
    <row r="38" spans="1:13" ht="143.25" customHeight="1">
      <c r="A38" s="145" t="s">
        <v>198</v>
      </c>
      <c r="B38" s="17" t="s">
        <v>199</v>
      </c>
      <c r="C38" s="22" t="s">
        <v>174</v>
      </c>
      <c r="D38" s="18"/>
      <c r="E38" s="18"/>
      <c r="F38" s="18"/>
      <c r="G38" s="18"/>
      <c r="H38" s="126">
        <v>340</v>
      </c>
      <c r="I38" s="255">
        <v>215</v>
      </c>
      <c r="J38" s="31">
        <v>215</v>
      </c>
      <c r="K38" s="201" t="s">
        <v>676</v>
      </c>
      <c r="M38" s="183"/>
    </row>
    <row r="39" spans="1:13">
      <c r="A39" s="367" t="s">
        <v>200</v>
      </c>
      <c r="B39" s="367"/>
      <c r="C39" s="367"/>
      <c r="D39" s="367"/>
      <c r="E39" s="367"/>
      <c r="F39" s="367"/>
      <c r="G39" s="367"/>
      <c r="H39" s="367"/>
      <c r="I39" s="367"/>
      <c r="J39" s="360"/>
      <c r="K39" s="266"/>
    </row>
    <row r="40" spans="1:13" ht="46.5" customHeight="1">
      <c r="A40" s="155" t="s">
        <v>201</v>
      </c>
      <c r="B40" s="155" t="s">
        <v>202</v>
      </c>
      <c r="C40" s="22" t="s">
        <v>174</v>
      </c>
      <c r="D40" s="18"/>
      <c r="E40" s="18"/>
      <c r="F40" s="18"/>
      <c r="G40" s="18"/>
      <c r="H40" s="259">
        <f>SUM(H41:H42)</f>
        <v>573.6</v>
      </c>
      <c r="I40" s="259">
        <f>SUM(I41:I42)</f>
        <v>314.60000000000002</v>
      </c>
      <c r="J40" s="259">
        <f>SUM(J41:J42)</f>
        <v>314.60000000000002</v>
      </c>
      <c r="K40" s="266"/>
    </row>
    <row r="41" spans="1:13" ht="178.5" customHeight="1">
      <c r="A41" s="17" t="s">
        <v>203</v>
      </c>
      <c r="B41" s="17" t="s">
        <v>204</v>
      </c>
      <c r="C41" s="22" t="s">
        <v>174</v>
      </c>
      <c r="D41" s="18"/>
      <c r="E41" s="18"/>
      <c r="F41" s="18"/>
      <c r="G41" s="18"/>
      <c r="H41" s="255">
        <v>573.6</v>
      </c>
      <c r="I41" s="255">
        <v>314.60000000000002</v>
      </c>
      <c r="J41" s="31">
        <v>314.60000000000002</v>
      </c>
      <c r="K41" s="201" t="s">
        <v>692</v>
      </c>
      <c r="M41" s="183"/>
    </row>
    <row r="42" spans="1:13" ht="42" customHeight="1">
      <c r="A42" s="17" t="s">
        <v>205</v>
      </c>
      <c r="B42" s="17" t="s">
        <v>206</v>
      </c>
      <c r="C42" s="22" t="s">
        <v>174</v>
      </c>
      <c r="D42" s="18"/>
      <c r="E42" s="18"/>
      <c r="F42" s="18"/>
      <c r="G42" s="18"/>
      <c r="H42" s="255">
        <v>0</v>
      </c>
      <c r="I42" s="255">
        <v>0</v>
      </c>
      <c r="J42" s="31">
        <v>0</v>
      </c>
      <c r="K42" s="201" t="s">
        <v>645</v>
      </c>
    </row>
    <row r="43" spans="1:13">
      <c r="A43" s="373" t="s">
        <v>207</v>
      </c>
      <c r="B43" s="373"/>
      <c r="C43" s="373"/>
      <c r="D43" s="373"/>
      <c r="E43" s="373"/>
      <c r="F43" s="373"/>
      <c r="G43" s="373"/>
      <c r="H43" s="373"/>
      <c r="I43" s="373"/>
      <c r="J43" s="374"/>
      <c r="K43" s="266"/>
    </row>
    <row r="44" spans="1:13" ht="34.5" customHeight="1">
      <c r="A44" s="256" t="s">
        <v>208</v>
      </c>
      <c r="B44" s="257" t="s">
        <v>209</v>
      </c>
      <c r="C44" s="22" t="s">
        <v>174</v>
      </c>
      <c r="D44" s="18"/>
      <c r="E44" s="18"/>
      <c r="F44" s="18"/>
      <c r="G44" s="18"/>
      <c r="H44" s="259">
        <f>H45</f>
        <v>1154.4000000000001</v>
      </c>
      <c r="I44" s="259">
        <f>I45</f>
        <v>784.2</v>
      </c>
      <c r="J44" s="259">
        <f>J45</f>
        <v>784.2</v>
      </c>
      <c r="K44" s="266"/>
    </row>
    <row r="45" spans="1:13" ht="99.75" customHeight="1">
      <c r="A45" s="17" t="s">
        <v>210</v>
      </c>
      <c r="B45" s="17" t="s">
        <v>211</v>
      </c>
      <c r="C45" s="22" t="s">
        <v>174</v>
      </c>
      <c r="D45" s="18"/>
      <c r="E45" s="18"/>
      <c r="F45" s="18"/>
      <c r="G45" s="18"/>
      <c r="H45" s="283">
        <v>1154.4000000000001</v>
      </c>
      <c r="I45" s="283">
        <v>784.2</v>
      </c>
      <c r="J45" s="31">
        <v>784.2</v>
      </c>
      <c r="K45" s="17" t="s">
        <v>445</v>
      </c>
    </row>
    <row r="46" spans="1:13" ht="15" customHeight="1">
      <c r="A46" s="360" t="s">
        <v>212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2"/>
    </row>
    <row r="47" spans="1:13" ht="43.5" customHeight="1">
      <c r="A47" s="281" t="s">
        <v>213</v>
      </c>
      <c r="B47" s="40" t="s">
        <v>214</v>
      </c>
      <c r="C47" s="282" t="s">
        <v>174</v>
      </c>
      <c r="D47" s="18"/>
      <c r="E47" s="18"/>
      <c r="F47" s="18"/>
      <c r="G47" s="18"/>
      <c r="H47" s="286">
        <f>SUM(H48:H50)</f>
        <v>33183.699999999997</v>
      </c>
      <c r="I47" s="286">
        <f>SUM(I48:I50)</f>
        <v>20659.3</v>
      </c>
      <c r="J47" s="286">
        <f>SUM(J48:J50)</f>
        <v>20658.8</v>
      </c>
      <c r="K47" s="266"/>
    </row>
    <row r="48" spans="1:13" ht="88.5" customHeight="1">
      <c r="A48" s="17" t="s">
        <v>215</v>
      </c>
      <c r="B48" s="17" t="s">
        <v>216</v>
      </c>
      <c r="C48" s="22" t="s">
        <v>174</v>
      </c>
      <c r="D48" s="18"/>
      <c r="E48" s="18"/>
      <c r="F48" s="18"/>
      <c r="G48" s="18"/>
      <c r="H48" s="283">
        <v>31088.2</v>
      </c>
      <c r="I48" s="283">
        <f>20262-1461</f>
        <v>18801</v>
      </c>
      <c r="J48" s="31">
        <f>20261.7-1461</f>
        <v>18800.7</v>
      </c>
      <c r="K48" s="17" t="s">
        <v>705</v>
      </c>
    </row>
    <row r="49" spans="1:12" ht="33.75" customHeight="1">
      <c r="A49" s="17" t="s">
        <v>217</v>
      </c>
      <c r="B49" s="17" t="s">
        <v>218</v>
      </c>
      <c r="C49" s="22" t="s">
        <v>174</v>
      </c>
      <c r="D49" s="18"/>
      <c r="E49" s="18"/>
      <c r="F49" s="18"/>
      <c r="G49" s="18"/>
      <c r="H49" s="126">
        <v>2095.5</v>
      </c>
      <c r="I49" s="255">
        <v>1858.3</v>
      </c>
      <c r="J49" s="31">
        <v>1858.1</v>
      </c>
      <c r="K49" s="17" t="s">
        <v>363</v>
      </c>
    </row>
    <row r="50" spans="1:12" ht="37.5" customHeight="1">
      <c r="A50" s="17" t="s">
        <v>219</v>
      </c>
      <c r="B50" s="17" t="s">
        <v>220</v>
      </c>
      <c r="C50" s="22" t="s">
        <v>174</v>
      </c>
      <c r="D50" s="18"/>
      <c r="E50" s="18"/>
      <c r="F50" s="18"/>
      <c r="G50" s="18"/>
      <c r="H50" s="126">
        <v>0</v>
      </c>
      <c r="I50" s="255">
        <v>0</v>
      </c>
      <c r="J50" s="31">
        <v>0</v>
      </c>
      <c r="K50" s="266"/>
    </row>
    <row r="51" spans="1:12" ht="21" customHeight="1">
      <c r="A51" s="407" t="s">
        <v>221</v>
      </c>
      <c r="B51" s="410" t="s">
        <v>71</v>
      </c>
      <c r="C51" s="153" t="s">
        <v>355</v>
      </c>
      <c r="D51" s="76"/>
      <c r="E51" s="76"/>
      <c r="F51" s="76"/>
      <c r="G51" s="76"/>
      <c r="H51" s="157">
        <f>H52+H53</f>
        <v>9100.8000000000011</v>
      </c>
      <c r="I51" s="259">
        <f>I52+I53</f>
        <v>3853</v>
      </c>
      <c r="J51" s="259">
        <f>J52+J53</f>
        <v>3853</v>
      </c>
      <c r="K51" s="266"/>
    </row>
    <row r="52" spans="1:12" s="38" customFormat="1" ht="41.25" customHeight="1">
      <c r="A52" s="407"/>
      <c r="B52" s="410"/>
      <c r="C52" s="170" t="s">
        <v>354</v>
      </c>
      <c r="D52" s="76"/>
      <c r="E52" s="76"/>
      <c r="F52" s="76"/>
      <c r="G52" s="76"/>
      <c r="H52" s="157">
        <f>H54+H55</f>
        <v>9100.8000000000011</v>
      </c>
      <c r="I52" s="259">
        <f>I54+I55</f>
        <v>3853</v>
      </c>
      <c r="J52" s="259">
        <f>J54+J55</f>
        <v>3853</v>
      </c>
      <c r="K52" s="265"/>
      <c r="L52" s="179"/>
    </row>
    <row r="53" spans="1:12" s="38" customFormat="1" ht="21" customHeight="1">
      <c r="A53" s="407"/>
      <c r="B53" s="410"/>
      <c r="C53" s="153" t="s">
        <v>222</v>
      </c>
      <c r="D53" s="76"/>
      <c r="E53" s="76"/>
      <c r="F53" s="76"/>
      <c r="G53" s="76"/>
      <c r="H53" s="157">
        <f>H56+H57+H58+H59</f>
        <v>0</v>
      </c>
      <c r="I53" s="259">
        <f>I56+I57+I58+I59</f>
        <v>0</v>
      </c>
      <c r="J53" s="259">
        <f>J56+J57+J58+J59</f>
        <v>0</v>
      </c>
      <c r="K53" s="265"/>
      <c r="L53" s="179"/>
    </row>
    <row r="54" spans="1:12" ht="47.25" customHeight="1">
      <c r="A54" s="17" t="s">
        <v>348</v>
      </c>
      <c r="B54" s="17" t="s">
        <v>352</v>
      </c>
      <c r="C54" s="169" t="s">
        <v>620</v>
      </c>
      <c r="D54" s="18"/>
      <c r="E54" s="18"/>
      <c r="F54" s="18"/>
      <c r="G54" s="18"/>
      <c r="H54" s="126">
        <v>8727.2000000000007</v>
      </c>
      <c r="I54" s="255">
        <v>3853</v>
      </c>
      <c r="J54" s="255">
        <v>3853</v>
      </c>
      <c r="K54" s="288" t="s">
        <v>663</v>
      </c>
    </row>
    <row r="55" spans="1:12" ht="45" customHeight="1">
      <c r="A55" s="17" t="s">
        <v>349</v>
      </c>
      <c r="B55" s="17" t="s">
        <v>353</v>
      </c>
      <c r="C55" s="169" t="s">
        <v>620</v>
      </c>
      <c r="D55" s="18"/>
      <c r="E55" s="18"/>
      <c r="F55" s="18"/>
      <c r="G55" s="18"/>
      <c r="H55" s="126">
        <v>373.6</v>
      </c>
      <c r="I55" s="255">
        <v>0</v>
      </c>
      <c r="J55" s="255">
        <v>0</v>
      </c>
      <c r="K55" s="287" t="s">
        <v>662</v>
      </c>
    </row>
    <row r="56" spans="1:12" ht="70.5" customHeight="1">
      <c r="A56" s="17" t="s">
        <v>350</v>
      </c>
      <c r="B56" s="171" t="s">
        <v>347</v>
      </c>
      <c r="C56" s="17" t="s">
        <v>222</v>
      </c>
      <c r="D56" s="18"/>
      <c r="E56" s="18"/>
      <c r="F56" s="18"/>
      <c r="G56" s="18"/>
      <c r="H56" s="126">
        <v>0</v>
      </c>
      <c r="I56" s="255">
        <v>0</v>
      </c>
      <c r="J56" s="255">
        <v>0</v>
      </c>
      <c r="K56" s="289"/>
    </row>
    <row r="57" spans="1:12" ht="53.25" customHeight="1">
      <c r="A57" s="17" t="s">
        <v>351</v>
      </c>
      <c r="B57" s="171" t="s">
        <v>706</v>
      </c>
      <c r="C57" s="17" t="s">
        <v>222</v>
      </c>
      <c r="D57" s="18"/>
      <c r="E57" s="18"/>
      <c r="F57" s="18"/>
      <c r="G57" s="18"/>
      <c r="H57" s="126">
        <v>0</v>
      </c>
      <c r="I57" s="255">
        <v>0</v>
      </c>
      <c r="J57" s="255">
        <v>0</v>
      </c>
      <c r="K57" s="408" t="s">
        <v>664</v>
      </c>
    </row>
    <row r="58" spans="1:12" ht="45" customHeight="1">
      <c r="A58" s="17" t="s">
        <v>417</v>
      </c>
      <c r="B58" s="171" t="s">
        <v>707</v>
      </c>
      <c r="C58" s="17" t="s">
        <v>222</v>
      </c>
      <c r="D58" s="18"/>
      <c r="E58" s="18"/>
      <c r="F58" s="18"/>
      <c r="G58" s="18"/>
      <c r="H58" s="255">
        <v>0</v>
      </c>
      <c r="I58" s="255">
        <v>0</v>
      </c>
      <c r="J58" s="255">
        <v>0</v>
      </c>
      <c r="K58" s="409"/>
    </row>
    <row r="59" spans="1:12" ht="34.5" customHeight="1">
      <c r="A59" s="17" t="s">
        <v>418</v>
      </c>
      <c r="B59" s="171" t="s">
        <v>419</v>
      </c>
      <c r="C59" s="21" t="s">
        <v>620</v>
      </c>
      <c r="D59" s="18"/>
      <c r="E59" s="18"/>
      <c r="F59" s="18"/>
      <c r="G59" s="18"/>
      <c r="H59" s="255">
        <v>0</v>
      </c>
      <c r="I59" s="255">
        <v>0</v>
      </c>
      <c r="J59" s="255">
        <v>0</v>
      </c>
      <c r="K59" s="17"/>
    </row>
    <row r="60" spans="1:12" ht="48.75" customHeight="1">
      <c r="A60" s="354" t="s">
        <v>18</v>
      </c>
      <c r="B60" s="357" t="s">
        <v>223</v>
      </c>
      <c r="C60" s="24" t="s">
        <v>424</v>
      </c>
      <c r="D60" s="18"/>
      <c r="E60" s="18"/>
      <c r="F60" s="18"/>
      <c r="G60" s="18"/>
      <c r="H60" s="259">
        <f>SUM(H61:H66)</f>
        <v>11562.000000000002</v>
      </c>
      <c r="I60" s="259">
        <f>SUM(I61:I66)</f>
        <v>11559.3</v>
      </c>
      <c r="J60" s="259">
        <f>SUM(J61:J66)</f>
        <v>11557.2</v>
      </c>
      <c r="K60" s="266"/>
    </row>
    <row r="61" spans="1:12" ht="41.25" customHeight="1">
      <c r="A61" s="355"/>
      <c r="B61" s="358"/>
      <c r="C61" s="23" t="s">
        <v>224</v>
      </c>
      <c r="D61" s="18"/>
      <c r="E61" s="18"/>
      <c r="F61" s="18"/>
      <c r="G61" s="18"/>
      <c r="H61" s="255">
        <f>H68+H75+H79</f>
        <v>11562.000000000002</v>
      </c>
      <c r="I61" s="255">
        <f>I68+I75+I79</f>
        <v>11559.3</v>
      </c>
      <c r="J61" s="255">
        <f>J68+J75+J79</f>
        <v>11557.2</v>
      </c>
      <c r="K61" s="266"/>
    </row>
    <row r="62" spans="1:12" ht="32.25" customHeight="1">
      <c r="A62" s="355"/>
      <c r="B62" s="358"/>
      <c r="C62" s="23" t="s">
        <v>420</v>
      </c>
      <c r="D62" s="18"/>
      <c r="E62" s="18"/>
      <c r="F62" s="18"/>
      <c r="G62" s="18"/>
      <c r="H62" s="255">
        <v>0</v>
      </c>
      <c r="I62" s="255">
        <v>0</v>
      </c>
      <c r="J62" s="255">
        <v>0</v>
      </c>
      <c r="K62" s="266"/>
    </row>
    <row r="63" spans="1:12" ht="31.5" customHeight="1">
      <c r="A63" s="355"/>
      <c r="B63" s="358"/>
      <c r="C63" s="23" t="s">
        <v>421</v>
      </c>
      <c r="D63" s="18"/>
      <c r="E63" s="18"/>
      <c r="F63" s="18"/>
      <c r="G63" s="18"/>
      <c r="H63" s="255">
        <v>0</v>
      </c>
      <c r="I63" s="255">
        <v>0</v>
      </c>
      <c r="J63" s="255">
        <v>0</v>
      </c>
      <c r="K63" s="266"/>
    </row>
    <row r="64" spans="1:12" ht="31.5" customHeight="1">
      <c r="A64" s="355"/>
      <c r="B64" s="358"/>
      <c r="C64" s="23" t="s">
        <v>422</v>
      </c>
      <c r="D64" s="18"/>
      <c r="E64" s="18"/>
      <c r="F64" s="18"/>
      <c r="G64" s="18"/>
      <c r="H64" s="255">
        <v>0</v>
      </c>
      <c r="I64" s="255">
        <v>0</v>
      </c>
      <c r="J64" s="255">
        <v>0</v>
      </c>
      <c r="K64" s="266"/>
    </row>
    <row r="65" spans="1:12" ht="27.75" customHeight="1">
      <c r="A65" s="355"/>
      <c r="B65" s="358"/>
      <c r="C65" s="25" t="s">
        <v>225</v>
      </c>
      <c r="D65" s="99"/>
      <c r="E65" s="99"/>
      <c r="F65" s="99"/>
      <c r="G65" s="99"/>
      <c r="H65" s="255">
        <v>0</v>
      </c>
      <c r="I65" s="255">
        <v>0</v>
      </c>
      <c r="J65" s="255">
        <v>0</v>
      </c>
      <c r="K65" s="266"/>
    </row>
    <row r="66" spans="1:12" ht="58.5" customHeight="1">
      <c r="A66" s="356"/>
      <c r="B66" s="359"/>
      <c r="C66" s="17" t="s">
        <v>423</v>
      </c>
      <c r="D66" s="18"/>
      <c r="E66" s="18"/>
      <c r="F66" s="18"/>
      <c r="G66" s="18"/>
      <c r="H66" s="255">
        <v>0</v>
      </c>
      <c r="I66" s="255">
        <v>0</v>
      </c>
      <c r="J66" s="255">
        <v>0</v>
      </c>
      <c r="K66" s="266"/>
    </row>
    <row r="67" spans="1:12" ht="21.75" customHeight="1">
      <c r="A67" s="368" t="s">
        <v>368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70"/>
    </row>
    <row r="68" spans="1:12" ht="67.5" customHeight="1">
      <c r="A68" s="94" t="s">
        <v>227</v>
      </c>
      <c r="B68" s="9" t="s">
        <v>228</v>
      </c>
      <c r="C68" s="22" t="s">
        <v>174</v>
      </c>
      <c r="D68" s="18"/>
      <c r="E68" s="18"/>
      <c r="F68" s="18"/>
      <c r="G68" s="18"/>
      <c r="H68" s="157">
        <f>SUM(H69:H74)</f>
        <v>0</v>
      </c>
      <c r="I68" s="259">
        <f>SUM(I69:I74)</f>
        <v>0</v>
      </c>
      <c r="J68" s="259">
        <f>SUM(J69:J74)</f>
        <v>0</v>
      </c>
      <c r="K68" s="266"/>
    </row>
    <row r="69" spans="1:12" ht="54" customHeight="1">
      <c r="A69" s="95" t="s">
        <v>229</v>
      </c>
      <c r="B69" s="10" t="s">
        <v>230</v>
      </c>
      <c r="C69" s="22" t="s">
        <v>174</v>
      </c>
      <c r="D69" s="18"/>
      <c r="E69" s="18"/>
      <c r="F69" s="18"/>
      <c r="G69" s="18"/>
      <c r="H69" s="126">
        <v>0</v>
      </c>
      <c r="I69" s="255">
        <v>0</v>
      </c>
      <c r="J69" s="31">
        <v>0</v>
      </c>
      <c r="K69" s="266"/>
    </row>
    <row r="70" spans="1:12" ht="78.75" customHeight="1">
      <c r="A70" s="95" t="s">
        <v>231</v>
      </c>
      <c r="B70" s="10" t="s">
        <v>232</v>
      </c>
      <c r="C70" s="21" t="s">
        <v>425</v>
      </c>
      <c r="D70" s="18"/>
      <c r="E70" s="18"/>
      <c r="F70" s="18"/>
      <c r="G70" s="18"/>
      <c r="H70" s="126">
        <v>0</v>
      </c>
      <c r="I70" s="255">
        <v>0</v>
      </c>
      <c r="J70" s="31">
        <v>0</v>
      </c>
      <c r="K70" s="201" t="s">
        <v>686</v>
      </c>
    </row>
    <row r="71" spans="1:12" ht="103.5" customHeight="1">
      <c r="A71" s="10" t="s">
        <v>233</v>
      </c>
      <c r="B71" s="10" t="s">
        <v>234</v>
      </c>
      <c r="C71" s="21" t="s">
        <v>426</v>
      </c>
      <c r="D71" s="18"/>
      <c r="E71" s="18"/>
      <c r="F71" s="18"/>
      <c r="G71" s="18"/>
      <c r="H71" s="126">
        <v>0</v>
      </c>
      <c r="I71" s="255">
        <v>0</v>
      </c>
      <c r="J71" s="31">
        <v>0</v>
      </c>
      <c r="K71" s="201" t="s">
        <v>687</v>
      </c>
    </row>
    <row r="72" spans="1:12" ht="105.75" customHeight="1">
      <c r="A72" s="96" t="s">
        <v>235</v>
      </c>
      <c r="B72" s="11" t="s">
        <v>236</v>
      </c>
      <c r="C72" s="22" t="s">
        <v>174</v>
      </c>
      <c r="D72" s="18"/>
      <c r="E72" s="18"/>
      <c r="F72" s="18"/>
      <c r="G72" s="18"/>
      <c r="H72" s="100">
        <v>0</v>
      </c>
      <c r="I72" s="100">
        <v>0</v>
      </c>
      <c r="J72" s="261">
        <v>0</v>
      </c>
      <c r="K72" s="201" t="s">
        <v>414</v>
      </c>
    </row>
    <row r="73" spans="1:12" ht="66" customHeight="1">
      <c r="A73" s="96" t="s">
        <v>237</v>
      </c>
      <c r="B73" s="11" t="s">
        <v>238</v>
      </c>
      <c r="C73" s="22" t="s">
        <v>174</v>
      </c>
      <c r="D73" s="18"/>
      <c r="E73" s="18"/>
      <c r="F73" s="18"/>
      <c r="G73" s="18"/>
      <c r="H73" s="75">
        <v>0</v>
      </c>
      <c r="I73" s="75">
        <v>0</v>
      </c>
      <c r="J73" s="31">
        <v>0</v>
      </c>
      <c r="K73" s="201" t="s">
        <v>416</v>
      </c>
    </row>
    <row r="74" spans="1:12" ht="108.75" customHeight="1">
      <c r="A74" s="96" t="s">
        <v>239</v>
      </c>
      <c r="B74" s="11" t="s">
        <v>240</v>
      </c>
      <c r="C74" s="22" t="s">
        <v>174</v>
      </c>
      <c r="D74" s="18"/>
      <c r="E74" s="18"/>
      <c r="F74" s="18"/>
      <c r="G74" s="18"/>
      <c r="H74" s="255">
        <v>0</v>
      </c>
      <c r="I74" s="255">
        <v>0</v>
      </c>
      <c r="J74" s="31">
        <v>0</v>
      </c>
      <c r="K74" s="201" t="s">
        <v>415</v>
      </c>
    </row>
    <row r="75" spans="1:12" s="38" customFormat="1" ht="35.25" customHeight="1">
      <c r="A75" s="94" t="s">
        <v>370</v>
      </c>
      <c r="B75" s="9" t="s">
        <v>371</v>
      </c>
      <c r="C75" s="22" t="s">
        <v>174</v>
      </c>
      <c r="D75" s="76"/>
      <c r="E75" s="76"/>
      <c r="F75" s="76"/>
      <c r="G75" s="76"/>
      <c r="H75" s="259">
        <f>SUM(H76:H78)</f>
        <v>9644.9000000000015</v>
      </c>
      <c r="I75" s="259">
        <f>SUM(I76:I78)</f>
        <v>9898.5</v>
      </c>
      <c r="J75" s="259">
        <f>SUM(J76:J78)</f>
        <v>9898.5</v>
      </c>
      <c r="K75" s="225"/>
      <c r="L75" s="179"/>
    </row>
    <row r="76" spans="1:12" ht="116.25" customHeight="1">
      <c r="A76" s="95" t="s">
        <v>372</v>
      </c>
      <c r="B76" s="11" t="s">
        <v>373</v>
      </c>
      <c r="C76" s="22" t="s">
        <v>174</v>
      </c>
      <c r="D76" s="18"/>
      <c r="E76" s="18"/>
      <c r="F76" s="18"/>
      <c r="G76" s="18"/>
      <c r="H76" s="104">
        <v>5337.6</v>
      </c>
      <c r="I76" s="104">
        <v>5283.7</v>
      </c>
      <c r="J76" s="261">
        <v>5283.7</v>
      </c>
      <c r="K76" s="226" t="s">
        <v>708</v>
      </c>
    </row>
    <row r="77" spans="1:12" ht="52.5" customHeight="1">
      <c r="A77" s="95" t="s">
        <v>374</v>
      </c>
      <c r="B77" s="11" t="s">
        <v>375</v>
      </c>
      <c r="C77" s="22" t="s">
        <v>174</v>
      </c>
      <c r="D77" s="18"/>
      <c r="E77" s="18"/>
      <c r="F77" s="18"/>
      <c r="G77" s="18"/>
      <c r="H77" s="104">
        <v>4307.3</v>
      </c>
      <c r="I77" s="104">
        <v>4614.8</v>
      </c>
      <c r="J77" s="261">
        <v>4614.8</v>
      </c>
      <c r="K77" s="201" t="s">
        <v>656</v>
      </c>
    </row>
    <row r="78" spans="1:12" ht="148.5" customHeight="1">
      <c r="A78" s="95" t="s">
        <v>382</v>
      </c>
      <c r="B78" s="172" t="s">
        <v>383</v>
      </c>
      <c r="C78" s="22" t="s">
        <v>174</v>
      </c>
      <c r="D78" s="18"/>
      <c r="E78" s="18"/>
      <c r="F78" s="18"/>
      <c r="G78" s="18"/>
      <c r="H78" s="104">
        <v>0</v>
      </c>
      <c r="I78" s="104">
        <v>0</v>
      </c>
      <c r="J78" s="261">
        <v>0</v>
      </c>
      <c r="K78" s="226" t="s">
        <v>709</v>
      </c>
    </row>
    <row r="79" spans="1:12" s="38" customFormat="1" ht="69" customHeight="1">
      <c r="A79" s="94" t="s">
        <v>376</v>
      </c>
      <c r="B79" s="9" t="s">
        <v>377</v>
      </c>
      <c r="C79" s="22" t="s">
        <v>174</v>
      </c>
      <c r="D79" s="76"/>
      <c r="E79" s="76"/>
      <c r="F79" s="76"/>
      <c r="G79" s="76"/>
      <c r="H79" s="157">
        <f>SUM(H80:H81)</f>
        <v>1917.1</v>
      </c>
      <c r="I79" s="259">
        <f>SUM(I80:I81)</f>
        <v>1660.8</v>
      </c>
      <c r="J79" s="259">
        <f>SUM(J80:J81)</f>
        <v>1658.6999999999998</v>
      </c>
      <c r="K79" s="225"/>
      <c r="L79" s="179"/>
    </row>
    <row r="80" spans="1:12" ht="69.75" customHeight="1">
      <c r="A80" s="95" t="s">
        <v>378</v>
      </c>
      <c r="B80" s="173" t="s">
        <v>379</v>
      </c>
      <c r="C80" s="22" t="s">
        <v>174</v>
      </c>
      <c r="D80" s="18"/>
      <c r="E80" s="18"/>
      <c r="F80" s="18"/>
      <c r="G80" s="18"/>
      <c r="H80" s="104">
        <v>1346.7</v>
      </c>
      <c r="I80" s="104">
        <v>1153.3</v>
      </c>
      <c r="J80" s="261">
        <v>1151.3</v>
      </c>
      <c r="K80" s="201" t="s">
        <v>712</v>
      </c>
    </row>
    <row r="81" spans="1:13" ht="61.5" customHeight="1">
      <c r="A81" s="95" t="s">
        <v>381</v>
      </c>
      <c r="B81" s="11" t="s">
        <v>380</v>
      </c>
      <c r="C81" s="22" t="s">
        <v>174</v>
      </c>
      <c r="D81" s="18"/>
      <c r="E81" s="18"/>
      <c r="F81" s="18"/>
      <c r="G81" s="18"/>
      <c r="H81" s="126">
        <v>570.4</v>
      </c>
      <c r="I81" s="75">
        <v>507.5</v>
      </c>
      <c r="J81" s="31">
        <v>507.4</v>
      </c>
      <c r="K81" s="201" t="s">
        <v>710</v>
      </c>
    </row>
    <row r="82" spans="1:13" s="38" customFormat="1" ht="20.25" customHeight="1">
      <c r="A82" s="366" t="s">
        <v>72</v>
      </c>
      <c r="B82" s="366" t="s">
        <v>241</v>
      </c>
      <c r="C82" s="155" t="s">
        <v>171</v>
      </c>
      <c r="D82" s="154"/>
      <c r="E82" s="154" t="s">
        <v>162</v>
      </c>
      <c r="F82" s="154" t="s">
        <v>162</v>
      </c>
      <c r="G82" s="154" t="s">
        <v>162</v>
      </c>
      <c r="H82" s="98">
        <f>SUM(H83:H88)</f>
        <v>6856.1</v>
      </c>
      <c r="I82" s="98">
        <f>SUM(I83:I88)</f>
        <v>5985.3</v>
      </c>
      <c r="J82" s="98">
        <f>SUM(J83:J88)</f>
        <v>5983.9000000000005</v>
      </c>
      <c r="K82" s="225"/>
      <c r="L82" s="179"/>
    </row>
    <row r="83" spans="1:13" s="38" customFormat="1" ht="54.75" customHeight="1">
      <c r="A83" s="366"/>
      <c r="B83" s="366"/>
      <c r="C83" s="155" t="s">
        <v>242</v>
      </c>
      <c r="D83" s="154"/>
      <c r="E83" s="154" t="s">
        <v>162</v>
      </c>
      <c r="F83" s="154" t="s">
        <v>162</v>
      </c>
      <c r="G83" s="154" t="s">
        <v>162</v>
      </c>
      <c r="H83" s="98">
        <f>H90+H102+H110</f>
        <v>6716.1</v>
      </c>
      <c r="I83" s="98">
        <f>I90+I102+I110</f>
        <v>5905.3</v>
      </c>
      <c r="J83" s="98">
        <f>J90+J102+J110</f>
        <v>5904.6</v>
      </c>
      <c r="K83" s="225"/>
      <c r="L83" s="179"/>
    </row>
    <row r="84" spans="1:13" ht="18.75" customHeight="1">
      <c r="A84" s="366"/>
      <c r="B84" s="366"/>
      <c r="C84" s="145" t="s">
        <v>427</v>
      </c>
      <c r="D84" s="18"/>
      <c r="E84" s="22" t="s">
        <v>162</v>
      </c>
      <c r="F84" s="22" t="s">
        <v>162</v>
      </c>
      <c r="G84" s="22" t="s">
        <v>162</v>
      </c>
      <c r="H84" s="126">
        <f>H103</f>
        <v>140</v>
      </c>
      <c r="I84" s="255">
        <f>I103</f>
        <v>80</v>
      </c>
      <c r="J84" s="255">
        <f>J103</f>
        <v>79.3</v>
      </c>
      <c r="K84" s="250"/>
    </row>
    <row r="85" spans="1:13" ht="19.5" customHeight="1">
      <c r="A85" s="366"/>
      <c r="B85" s="366"/>
      <c r="C85" s="145" t="s">
        <v>430</v>
      </c>
      <c r="D85" s="17"/>
      <c r="E85" s="17" t="s">
        <v>164</v>
      </c>
      <c r="F85" s="17" t="s">
        <v>165</v>
      </c>
      <c r="G85" s="17" t="s">
        <v>164</v>
      </c>
      <c r="H85" s="126">
        <v>0</v>
      </c>
      <c r="I85" s="255">
        <v>0</v>
      </c>
      <c r="J85" s="255">
        <v>0</v>
      </c>
      <c r="K85" s="250"/>
    </row>
    <row r="86" spans="1:13" ht="17.25" customHeight="1">
      <c r="A86" s="366"/>
      <c r="B86" s="366"/>
      <c r="C86" s="145" t="s">
        <v>428</v>
      </c>
      <c r="D86" s="17"/>
      <c r="E86" s="17" t="s">
        <v>164</v>
      </c>
      <c r="F86" s="17" t="s">
        <v>165</v>
      </c>
      <c r="G86" s="17" t="s">
        <v>164</v>
      </c>
      <c r="H86" s="126">
        <v>0</v>
      </c>
      <c r="I86" s="255">
        <v>0</v>
      </c>
      <c r="J86" s="255">
        <v>0</v>
      </c>
      <c r="K86" s="250"/>
    </row>
    <row r="87" spans="1:13" ht="20.25" customHeight="1">
      <c r="A87" s="366"/>
      <c r="B87" s="366"/>
      <c r="C87" s="145" t="s">
        <v>429</v>
      </c>
      <c r="D87" s="17"/>
      <c r="E87" s="17"/>
      <c r="F87" s="17"/>
      <c r="G87" s="17"/>
      <c r="H87" s="126">
        <v>0</v>
      </c>
      <c r="I87" s="255">
        <v>0</v>
      </c>
      <c r="J87" s="255">
        <v>0</v>
      </c>
      <c r="K87" s="250"/>
    </row>
    <row r="88" spans="1:13" ht="72" customHeight="1">
      <c r="A88" s="366"/>
      <c r="B88" s="366"/>
      <c r="C88" s="145" t="s">
        <v>431</v>
      </c>
      <c r="D88" s="17"/>
      <c r="E88" s="17" t="s">
        <v>164</v>
      </c>
      <c r="F88" s="17" t="s">
        <v>165</v>
      </c>
      <c r="G88" s="17" t="s">
        <v>164</v>
      </c>
      <c r="H88" s="126">
        <v>0</v>
      </c>
      <c r="I88" s="255">
        <v>0</v>
      </c>
      <c r="J88" s="255">
        <v>0</v>
      </c>
      <c r="K88" s="250"/>
    </row>
    <row r="89" spans="1:13" ht="27.75" customHeight="1">
      <c r="A89" s="367" t="s">
        <v>243</v>
      </c>
      <c r="B89" s="367"/>
      <c r="C89" s="367"/>
      <c r="D89" s="367"/>
      <c r="E89" s="367"/>
      <c r="F89" s="367"/>
      <c r="G89" s="367"/>
      <c r="H89" s="367"/>
      <c r="I89" s="367"/>
      <c r="J89" s="360"/>
      <c r="K89" s="250"/>
    </row>
    <row r="90" spans="1:13" ht="66.75" customHeight="1">
      <c r="A90" s="153" t="s">
        <v>244</v>
      </c>
      <c r="B90" s="40" t="s">
        <v>245</v>
      </c>
      <c r="C90" s="97" t="s">
        <v>174</v>
      </c>
      <c r="D90" s="18"/>
      <c r="E90" s="18"/>
      <c r="F90" s="18"/>
      <c r="G90" s="18"/>
      <c r="H90" s="98">
        <f>SUM(H91:H99)</f>
        <v>5442</v>
      </c>
      <c r="I90" s="98">
        <f>SUM(I91:I99)</f>
        <v>5457.5</v>
      </c>
      <c r="J90" s="98">
        <f>SUM(J91:J99)</f>
        <v>5457</v>
      </c>
      <c r="K90" s="250"/>
    </row>
    <row r="91" spans="1:13" ht="259.5" customHeight="1">
      <c r="A91" s="17" t="s">
        <v>246</v>
      </c>
      <c r="B91" s="145" t="s">
        <v>247</v>
      </c>
      <c r="C91" s="97" t="s">
        <v>174</v>
      </c>
      <c r="D91" s="18"/>
      <c r="E91" s="18"/>
      <c r="F91" s="18"/>
      <c r="G91" s="18"/>
      <c r="H91" s="126">
        <v>630.5</v>
      </c>
      <c r="I91" s="255">
        <v>405.1</v>
      </c>
      <c r="J91" s="31">
        <v>404.7</v>
      </c>
      <c r="K91" s="201" t="s">
        <v>693</v>
      </c>
      <c r="M91" s="183"/>
    </row>
    <row r="92" spans="1:13" ht="99.75" customHeight="1">
      <c r="A92" s="145" t="s">
        <v>248</v>
      </c>
      <c r="B92" s="145" t="s">
        <v>249</v>
      </c>
      <c r="C92" s="97" t="s">
        <v>174</v>
      </c>
      <c r="D92" s="18"/>
      <c r="E92" s="18"/>
      <c r="F92" s="18"/>
      <c r="G92" s="18"/>
      <c r="H92" s="126">
        <v>198.1</v>
      </c>
      <c r="I92" s="255">
        <v>136.5</v>
      </c>
      <c r="J92" s="31">
        <v>136.4</v>
      </c>
      <c r="K92" s="250" t="s">
        <v>446</v>
      </c>
      <c r="M92" s="183"/>
    </row>
    <row r="93" spans="1:13" ht="80.25" customHeight="1">
      <c r="A93" s="17" t="s">
        <v>250</v>
      </c>
      <c r="B93" s="145" t="s">
        <v>251</v>
      </c>
      <c r="C93" s="97" t="s">
        <v>174</v>
      </c>
      <c r="D93" s="18"/>
      <c r="E93" s="18"/>
      <c r="F93" s="18"/>
      <c r="G93" s="18"/>
      <c r="H93" s="126">
        <v>0</v>
      </c>
      <c r="I93" s="255">
        <v>0</v>
      </c>
      <c r="J93" s="31">
        <v>0</v>
      </c>
      <c r="K93" s="42" t="s">
        <v>649</v>
      </c>
      <c r="M93" s="183"/>
    </row>
    <row r="94" spans="1:13" ht="62.25" customHeight="1">
      <c r="A94" s="17" t="s">
        <v>252</v>
      </c>
      <c r="B94" s="145" t="s">
        <v>253</v>
      </c>
      <c r="C94" s="97" t="s">
        <v>174</v>
      </c>
      <c r="D94" s="18"/>
      <c r="E94" s="18"/>
      <c r="F94" s="18"/>
      <c r="G94" s="18"/>
      <c r="H94" s="126">
        <v>118.1</v>
      </c>
      <c r="I94" s="255">
        <v>66.3</v>
      </c>
      <c r="J94" s="31">
        <v>66.3</v>
      </c>
      <c r="K94" s="201" t="s">
        <v>694</v>
      </c>
      <c r="M94" s="183"/>
    </row>
    <row r="95" spans="1:13" ht="65.25" customHeight="1">
      <c r="A95" s="17" t="s">
        <v>254</v>
      </c>
      <c r="B95" s="145" t="s">
        <v>255</v>
      </c>
      <c r="C95" s="97" t="s">
        <v>174</v>
      </c>
      <c r="D95" s="18"/>
      <c r="E95" s="18"/>
      <c r="F95" s="18"/>
      <c r="G95" s="18"/>
      <c r="H95" s="126">
        <v>103.8</v>
      </c>
      <c r="I95" s="255">
        <v>99</v>
      </c>
      <c r="J95" s="31">
        <v>99</v>
      </c>
      <c r="K95" s="201" t="s">
        <v>447</v>
      </c>
      <c r="M95" s="183"/>
    </row>
    <row r="96" spans="1:13" ht="69" customHeight="1">
      <c r="A96" s="17" t="s">
        <v>256</v>
      </c>
      <c r="B96" s="145" t="s">
        <v>257</v>
      </c>
      <c r="C96" s="97" t="s">
        <v>174</v>
      </c>
      <c r="D96" s="18"/>
      <c r="E96" s="18"/>
      <c r="F96" s="18"/>
      <c r="G96" s="18"/>
      <c r="H96" s="126">
        <v>0</v>
      </c>
      <c r="I96" s="255">
        <v>0</v>
      </c>
      <c r="J96" s="31">
        <v>0</v>
      </c>
      <c r="K96" s="201" t="s">
        <v>648</v>
      </c>
      <c r="M96" s="183"/>
    </row>
    <row r="97" spans="1:13" ht="41.25" customHeight="1">
      <c r="A97" s="17" t="s">
        <v>258</v>
      </c>
      <c r="B97" s="145" t="s">
        <v>259</v>
      </c>
      <c r="C97" s="97" t="s">
        <v>174</v>
      </c>
      <c r="D97" s="18"/>
      <c r="E97" s="18"/>
      <c r="F97" s="18"/>
      <c r="G97" s="18"/>
      <c r="H97" s="126">
        <v>291.2</v>
      </c>
      <c r="I97" s="255">
        <v>291.2</v>
      </c>
      <c r="J97" s="31">
        <v>291.2</v>
      </c>
      <c r="K97" s="201" t="s">
        <v>411</v>
      </c>
      <c r="M97" s="183"/>
    </row>
    <row r="98" spans="1:13" ht="34.5" customHeight="1">
      <c r="A98" s="17" t="s">
        <v>260</v>
      </c>
      <c r="B98" s="145" t="s">
        <v>261</v>
      </c>
      <c r="C98" s="97" t="s">
        <v>174</v>
      </c>
      <c r="D98" s="18"/>
      <c r="E98" s="18"/>
      <c r="F98" s="18"/>
      <c r="G98" s="18"/>
      <c r="H98" s="126">
        <v>3950.3</v>
      </c>
      <c r="I98" s="255">
        <v>4369.3999999999996</v>
      </c>
      <c r="J98" s="31">
        <v>4369.3999999999996</v>
      </c>
      <c r="K98" s="201" t="s">
        <v>387</v>
      </c>
      <c r="M98" s="183"/>
    </row>
    <row r="99" spans="1:13" ht="154.5" customHeight="1">
      <c r="A99" s="17" t="s">
        <v>262</v>
      </c>
      <c r="B99" s="145" t="s">
        <v>263</v>
      </c>
      <c r="C99" s="97" t="s">
        <v>174</v>
      </c>
      <c r="D99" s="18"/>
      <c r="E99" s="18"/>
      <c r="F99" s="18"/>
      <c r="G99" s="18"/>
      <c r="H99" s="255">
        <v>150</v>
      </c>
      <c r="I99" s="255">
        <v>90</v>
      </c>
      <c r="J99" s="31">
        <v>90</v>
      </c>
      <c r="K99" s="201" t="s">
        <v>684</v>
      </c>
      <c r="M99" s="183"/>
    </row>
    <row r="100" spans="1:13" ht="27" customHeight="1">
      <c r="A100" s="367" t="s">
        <v>264</v>
      </c>
      <c r="B100" s="367"/>
      <c r="C100" s="367"/>
      <c r="D100" s="367"/>
      <c r="E100" s="367"/>
      <c r="F100" s="367"/>
      <c r="G100" s="367"/>
      <c r="H100" s="367"/>
      <c r="I100" s="367"/>
      <c r="J100" s="360"/>
      <c r="K100" s="266"/>
      <c r="M100" s="183"/>
    </row>
    <row r="101" spans="1:13" ht="20.25" customHeight="1">
      <c r="A101" s="377" t="s">
        <v>265</v>
      </c>
      <c r="B101" s="367" t="s">
        <v>266</v>
      </c>
      <c r="C101" s="155" t="s">
        <v>171</v>
      </c>
      <c r="D101" s="18"/>
      <c r="E101" s="18"/>
      <c r="F101" s="18"/>
      <c r="G101" s="18"/>
      <c r="H101" s="98">
        <f>H102+H103</f>
        <v>1239.5</v>
      </c>
      <c r="I101" s="98">
        <f>I102+I103</f>
        <v>458.2</v>
      </c>
      <c r="J101" s="98">
        <f>J102+J103</f>
        <v>457.3</v>
      </c>
      <c r="K101" s="266"/>
      <c r="M101" s="183"/>
    </row>
    <row r="102" spans="1:13" ht="26.25" customHeight="1">
      <c r="A102" s="378"/>
      <c r="B102" s="367"/>
      <c r="C102" s="97" t="s">
        <v>174</v>
      </c>
      <c r="D102" s="18"/>
      <c r="E102" s="18"/>
      <c r="F102" s="18"/>
      <c r="G102" s="18"/>
      <c r="H102" s="98">
        <f>H106+H107+H108</f>
        <v>1099.5</v>
      </c>
      <c r="I102" s="98">
        <f>I106+I107+I108</f>
        <v>378.2</v>
      </c>
      <c r="J102" s="98">
        <f>J106+J107+J108</f>
        <v>378</v>
      </c>
      <c r="K102" s="266"/>
      <c r="M102" s="183"/>
    </row>
    <row r="103" spans="1:13" ht="35.25" customHeight="1">
      <c r="A103" s="379"/>
      <c r="B103" s="367"/>
      <c r="C103" s="174" t="s">
        <v>369</v>
      </c>
      <c r="D103" s="18"/>
      <c r="E103" s="18"/>
      <c r="F103" s="18"/>
      <c r="G103" s="18"/>
      <c r="H103" s="98">
        <f>H104+H105</f>
        <v>140</v>
      </c>
      <c r="I103" s="98">
        <f>I104+I105</f>
        <v>80</v>
      </c>
      <c r="J103" s="98">
        <f>J104+J105</f>
        <v>79.3</v>
      </c>
      <c r="K103" s="266"/>
      <c r="M103" s="183"/>
    </row>
    <row r="104" spans="1:13" ht="105" customHeight="1">
      <c r="A104" s="17" t="s">
        <v>267</v>
      </c>
      <c r="B104" s="145" t="s">
        <v>268</v>
      </c>
      <c r="C104" s="174" t="s">
        <v>369</v>
      </c>
      <c r="D104" s="18"/>
      <c r="E104" s="18"/>
      <c r="F104" s="18"/>
      <c r="G104" s="18"/>
      <c r="H104" s="126">
        <v>60</v>
      </c>
      <c r="I104" s="255">
        <v>40</v>
      </c>
      <c r="J104" s="31">
        <v>39.299999999999997</v>
      </c>
      <c r="K104" s="201" t="s">
        <v>685</v>
      </c>
      <c r="M104" s="183"/>
    </row>
    <row r="105" spans="1:13" ht="93" customHeight="1">
      <c r="A105" s="17" t="s">
        <v>269</v>
      </c>
      <c r="B105" s="145" t="s">
        <v>270</v>
      </c>
      <c r="C105" s="174" t="s">
        <v>369</v>
      </c>
      <c r="D105" s="18"/>
      <c r="E105" s="18"/>
      <c r="F105" s="18"/>
      <c r="G105" s="18"/>
      <c r="H105" s="126">
        <v>80</v>
      </c>
      <c r="I105" s="255">
        <v>40</v>
      </c>
      <c r="J105" s="31">
        <v>40</v>
      </c>
      <c r="K105" s="201" t="s">
        <v>702</v>
      </c>
      <c r="M105" s="183"/>
    </row>
    <row r="106" spans="1:13" ht="119.25" customHeight="1">
      <c r="A106" s="17" t="s">
        <v>271</v>
      </c>
      <c r="B106" s="162" t="s">
        <v>272</v>
      </c>
      <c r="C106" s="163" t="s">
        <v>174</v>
      </c>
      <c r="D106" s="164"/>
      <c r="E106" s="18"/>
      <c r="F106" s="18"/>
      <c r="G106" s="18"/>
      <c r="H106" s="75">
        <v>27.5</v>
      </c>
      <c r="I106" s="75">
        <v>12.5</v>
      </c>
      <c r="J106" s="262">
        <v>12.4</v>
      </c>
      <c r="K106" s="17" t="s">
        <v>675</v>
      </c>
      <c r="M106" s="183"/>
    </row>
    <row r="107" spans="1:13" ht="354" customHeight="1">
      <c r="A107" s="17" t="s">
        <v>273</v>
      </c>
      <c r="B107" s="145" t="s">
        <v>274</v>
      </c>
      <c r="C107" s="8" t="s">
        <v>275</v>
      </c>
      <c r="D107" s="18"/>
      <c r="E107" s="18"/>
      <c r="F107" s="18"/>
      <c r="G107" s="18"/>
      <c r="H107" s="75">
        <v>427.8</v>
      </c>
      <c r="I107" s="75">
        <v>259.89999999999998</v>
      </c>
      <c r="J107" s="262">
        <v>259.8</v>
      </c>
      <c r="K107" s="17" t="s">
        <v>674</v>
      </c>
      <c r="M107" s="183"/>
    </row>
    <row r="108" spans="1:13" ht="176.25" customHeight="1">
      <c r="A108" s="17" t="s">
        <v>276</v>
      </c>
      <c r="B108" s="145" t="s">
        <v>277</v>
      </c>
      <c r="C108" s="97" t="s">
        <v>174</v>
      </c>
      <c r="D108" s="18"/>
      <c r="E108" s="18"/>
      <c r="F108" s="18"/>
      <c r="G108" s="18"/>
      <c r="H108" s="75">
        <v>644.20000000000005</v>
      </c>
      <c r="I108" s="75">
        <v>105.8</v>
      </c>
      <c r="J108" s="262">
        <v>105.8</v>
      </c>
      <c r="K108" s="201" t="s">
        <v>673</v>
      </c>
      <c r="M108" s="183"/>
    </row>
    <row r="109" spans="1:13" ht="33" customHeight="1">
      <c r="A109" s="373" t="s">
        <v>278</v>
      </c>
      <c r="B109" s="373"/>
      <c r="C109" s="373"/>
      <c r="D109" s="373"/>
      <c r="E109" s="373"/>
      <c r="F109" s="373"/>
      <c r="G109" s="373"/>
      <c r="H109" s="373"/>
      <c r="I109" s="373"/>
      <c r="J109" s="374"/>
      <c r="K109" s="266"/>
      <c r="M109" s="183"/>
    </row>
    <row r="110" spans="1:13" ht="82.5" customHeight="1">
      <c r="A110" s="153" t="s">
        <v>279</v>
      </c>
      <c r="B110" s="155" t="s">
        <v>280</v>
      </c>
      <c r="C110" s="97" t="s">
        <v>174</v>
      </c>
      <c r="D110" s="18"/>
      <c r="E110" s="18"/>
      <c r="F110" s="18"/>
      <c r="G110" s="18"/>
      <c r="H110" s="98">
        <f>SUM(H111:H112)</f>
        <v>174.6</v>
      </c>
      <c r="I110" s="98">
        <f>SUM(I111:I112)</f>
        <v>69.599999999999994</v>
      </c>
      <c r="J110" s="98">
        <f>SUM(J111:J112)</f>
        <v>69.599999999999994</v>
      </c>
      <c r="K110" s="266"/>
      <c r="M110" s="183"/>
    </row>
    <row r="111" spans="1:13" ht="81.75" customHeight="1">
      <c r="A111" s="17" t="s">
        <v>281</v>
      </c>
      <c r="B111" s="305" t="s">
        <v>282</v>
      </c>
      <c r="C111" s="97" t="s">
        <v>174</v>
      </c>
      <c r="D111" s="18"/>
      <c r="E111" s="18"/>
      <c r="F111" s="18"/>
      <c r="G111" s="18"/>
      <c r="H111" s="126">
        <v>105</v>
      </c>
      <c r="I111" s="255">
        <v>0</v>
      </c>
      <c r="J111" s="31">
        <v>0</v>
      </c>
      <c r="K111" s="17" t="s">
        <v>672</v>
      </c>
      <c r="M111" s="183"/>
    </row>
    <row r="112" spans="1:13" ht="102.75" customHeight="1">
      <c r="A112" s="17" t="s">
        <v>283</v>
      </c>
      <c r="B112" s="145" t="s">
        <v>284</v>
      </c>
      <c r="C112" s="97" t="s">
        <v>174</v>
      </c>
      <c r="D112" s="18"/>
      <c r="E112" s="18"/>
      <c r="F112" s="18"/>
      <c r="G112" s="18"/>
      <c r="H112" s="126">
        <v>69.599999999999994</v>
      </c>
      <c r="I112" s="255">
        <v>69.599999999999994</v>
      </c>
      <c r="J112" s="31">
        <v>69.599999999999994</v>
      </c>
      <c r="K112" s="229" t="s">
        <v>413</v>
      </c>
      <c r="M112" s="183"/>
    </row>
    <row r="113" spans="1:14" ht="22.5" customHeight="1">
      <c r="A113" s="380" t="s">
        <v>73</v>
      </c>
      <c r="B113" s="380" t="s">
        <v>285</v>
      </c>
      <c r="C113" s="251" t="s">
        <v>171</v>
      </c>
      <c r="D113" s="252"/>
      <c r="E113" s="252" t="s">
        <v>162</v>
      </c>
      <c r="F113" s="252" t="s">
        <v>162</v>
      </c>
      <c r="G113" s="252" t="s">
        <v>162</v>
      </c>
      <c r="H113" s="98">
        <f>SUM(H114:H116)</f>
        <v>343109.6</v>
      </c>
      <c r="I113" s="98">
        <f t="shared" ref="I113:J113" si="1">SUM(I114:I116)</f>
        <v>320350</v>
      </c>
      <c r="J113" s="98">
        <f t="shared" si="1"/>
        <v>319023.60000000003</v>
      </c>
      <c r="K113" s="266"/>
      <c r="M113" s="183"/>
    </row>
    <row r="114" spans="1:14" ht="24" customHeight="1">
      <c r="A114" s="381"/>
      <c r="B114" s="381"/>
      <c r="C114" s="254" t="s">
        <v>655</v>
      </c>
      <c r="D114" s="22"/>
      <c r="E114" s="22" t="s">
        <v>162</v>
      </c>
      <c r="F114" s="22" t="s">
        <v>162</v>
      </c>
      <c r="G114" s="22" t="s">
        <v>162</v>
      </c>
      <c r="H114" s="75">
        <f>H118+H122+H128+H137+H138+H139</f>
        <v>343109.6</v>
      </c>
      <c r="I114" s="75">
        <f t="shared" ref="I114:J114" si="2">I118+I122+I128+I137+I138+I139</f>
        <v>320350</v>
      </c>
      <c r="J114" s="75">
        <f t="shared" si="2"/>
        <v>319023.60000000003</v>
      </c>
      <c r="K114" s="266"/>
      <c r="M114" s="183"/>
    </row>
    <row r="115" spans="1:14" ht="33" customHeight="1">
      <c r="A115" s="381"/>
      <c r="B115" s="381"/>
      <c r="C115" s="254" t="s">
        <v>654</v>
      </c>
      <c r="D115" s="18"/>
      <c r="E115" s="22" t="s">
        <v>162</v>
      </c>
      <c r="F115" s="22" t="s">
        <v>162</v>
      </c>
      <c r="G115" s="22" t="s">
        <v>162</v>
      </c>
      <c r="H115" s="283">
        <f>H129</f>
        <v>0</v>
      </c>
      <c r="I115" s="283">
        <f t="shared" ref="I115:J115" si="3">I129</f>
        <v>0</v>
      </c>
      <c r="J115" s="283">
        <f t="shared" si="3"/>
        <v>0</v>
      </c>
      <c r="K115" s="266"/>
      <c r="M115" s="183"/>
    </row>
    <row r="116" spans="1:14" ht="36.75" customHeight="1">
      <c r="A116" s="382"/>
      <c r="B116" s="382"/>
      <c r="C116" s="254" t="s">
        <v>427</v>
      </c>
      <c r="D116" s="18"/>
      <c r="E116" s="22" t="s">
        <v>162</v>
      </c>
      <c r="F116" s="22" t="s">
        <v>162</v>
      </c>
      <c r="G116" s="22" t="s">
        <v>162</v>
      </c>
      <c r="H116" s="75">
        <f>H130</f>
        <v>0</v>
      </c>
      <c r="I116" s="75">
        <f t="shared" ref="I116:J116" si="4">I130</f>
        <v>0</v>
      </c>
      <c r="J116" s="75">
        <f t="shared" si="4"/>
        <v>0</v>
      </c>
      <c r="K116" s="266"/>
      <c r="M116" s="183"/>
    </row>
    <row r="117" spans="1:14" ht="24" customHeight="1">
      <c r="A117" s="375" t="s">
        <v>286</v>
      </c>
      <c r="B117" s="375"/>
      <c r="C117" s="375"/>
      <c r="D117" s="375"/>
      <c r="E117" s="375"/>
      <c r="F117" s="375"/>
      <c r="G117" s="375"/>
      <c r="H117" s="375"/>
      <c r="I117" s="375"/>
      <c r="J117" s="376"/>
      <c r="K117" s="266"/>
      <c r="M117" s="183"/>
    </row>
    <row r="118" spans="1:14" s="38" customFormat="1" ht="51" customHeight="1">
      <c r="A118" s="256" t="s">
        <v>287</v>
      </c>
      <c r="B118" s="252" t="s">
        <v>288</v>
      </c>
      <c r="C118" s="252" t="s">
        <v>174</v>
      </c>
      <c r="D118" s="252"/>
      <c r="E118" s="252"/>
      <c r="F118" s="252"/>
      <c r="G118" s="252"/>
      <c r="H118" s="259">
        <f>SUM(H119:H120)</f>
        <v>77792.2</v>
      </c>
      <c r="I118" s="259">
        <f>SUM(I119:I120)</f>
        <v>66749.3</v>
      </c>
      <c r="J118" s="259">
        <f>SUM(J119:J120)</f>
        <v>66749.3</v>
      </c>
      <c r="K118" s="265"/>
      <c r="L118" s="179"/>
      <c r="M118" s="183"/>
    </row>
    <row r="119" spans="1:14" ht="81" customHeight="1">
      <c r="A119" s="17" t="s">
        <v>435</v>
      </c>
      <c r="B119" s="17" t="s">
        <v>436</v>
      </c>
      <c r="C119" s="22" t="s">
        <v>174</v>
      </c>
      <c r="D119" s="18"/>
      <c r="E119" s="18"/>
      <c r="F119" s="18"/>
      <c r="G119" s="18"/>
      <c r="H119" s="75">
        <v>72086.7</v>
      </c>
      <c r="I119" s="75">
        <v>61043.8</v>
      </c>
      <c r="J119" s="262">
        <v>61043.8</v>
      </c>
      <c r="K119" s="17" t="s">
        <v>671</v>
      </c>
      <c r="M119" s="183"/>
    </row>
    <row r="120" spans="1:14" ht="69" customHeight="1">
      <c r="A120" s="17" t="s">
        <v>438</v>
      </c>
      <c r="B120" s="177" t="s">
        <v>437</v>
      </c>
      <c r="C120" s="22" t="s">
        <v>174</v>
      </c>
      <c r="D120" s="18"/>
      <c r="E120" s="18"/>
      <c r="F120" s="18"/>
      <c r="G120" s="18"/>
      <c r="H120" s="75">
        <v>5705.5</v>
      </c>
      <c r="I120" s="75">
        <v>5705.5</v>
      </c>
      <c r="J120" s="262">
        <v>5705.5</v>
      </c>
      <c r="K120" s="17" t="s">
        <v>385</v>
      </c>
      <c r="M120" s="183"/>
    </row>
    <row r="121" spans="1:14" ht="17.25" customHeight="1">
      <c r="A121" s="373" t="s">
        <v>289</v>
      </c>
      <c r="B121" s="373"/>
      <c r="C121" s="373"/>
      <c r="D121" s="373"/>
      <c r="E121" s="373"/>
      <c r="F121" s="373"/>
      <c r="G121" s="373"/>
      <c r="H121" s="373"/>
      <c r="I121" s="373"/>
      <c r="J121" s="374"/>
      <c r="K121" s="17"/>
      <c r="M121" s="183"/>
    </row>
    <row r="122" spans="1:14" s="38" customFormat="1" ht="36.75" customHeight="1">
      <c r="A122" s="256" t="s">
        <v>290</v>
      </c>
      <c r="B122" s="256" t="s">
        <v>74</v>
      </c>
      <c r="C122" s="252" t="s">
        <v>174</v>
      </c>
      <c r="D122" s="252"/>
      <c r="E122" s="252"/>
      <c r="F122" s="252"/>
      <c r="G122" s="252"/>
      <c r="H122" s="259">
        <f>SUM(H123:H125)</f>
        <v>113092.2</v>
      </c>
      <c r="I122" s="259">
        <f>SUM(I123:I125)</f>
        <v>102935.4</v>
      </c>
      <c r="J122" s="259">
        <f>SUM(J123:J125)</f>
        <v>102935.4</v>
      </c>
      <c r="K122" s="284"/>
      <c r="L122" s="179"/>
      <c r="M122" s="183"/>
      <c r="N122" s="179"/>
    </row>
    <row r="123" spans="1:14" ht="92.25" customHeight="1">
      <c r="A123" s="17" t="s">
        <v>384</v>
      </c>
      <c r="B123" s="17" t="s">
        <v>74</v>
      </c>
      <c r="C123" s="22" t="s">
        <v>174</v>
      </c>
      <c r="D123" s="252"/>
      <c r="E123" s="252"/>
      <c r="F123" s="252"/>
      <c r="G123" s="252"/>
      <c r="H123" s="255">
        <v>103048.7</v>
      </c>
      <c r="I123" s="255">
        <v>91799.9</v>
      </c>
      <c r="J123" s="31">
        <v>91799.9</v>
      </c>
      <c r="K123" s="17" t="s">
        <v>670</v>
      </c>
      <c r="M123" s="183"/>
      <c r="N123" s="183"/>
    </row>
    <row r="124" spans="1:14" ht="45.75" customHeight="1">
      <c r="A124" s="17" t="s">
        <v>440</v>
      </c>
      <c r="B124" s="17" t="s">
        <v>439</v>
      </c>
      <c r="C124" s="22" t="s">
        <v>174</v>
      </c>
      <c r="D124" s="22"/>
      <c r="E124" s="22"/>
      <c r="F124" s="22"/>
      <c r="G124" s="22"/>
      <c r="H124" s="255">
        <v>3880.9</v>
      </c>
      <c r="I124" s="255">
        <v>4972.8999999999996</v>
      </c>
      <c r="J124" s="31">
        <v>4972.8999999999996</v>
      </c>
      <c r="K124" s="17" t="s">
        <v>443</v>
      </c>
      <c r="M124" s="183"/>
    </row>
    <row r="125" spans="1:14" ht="36.75" customHeight="1">
      <c r="A125" s="17" t="s">
        <v>441</v>
      </c>
      <c r="B125" s="17" t="s">
        <v>442</v>
      </c>
      <c r="C125" s="22" t="s">
        <v>174</v>
      </c>
      <c r="D125" s="22"/>
      <c r="E125" s="22"/>
      <c r="F125" s="22"/>
      <c r="G125" s="22"/>
      <c r="H125" s="255">
        <v>6162.6</v>
      </c>
      <c r="I125" s="255">
        <v>6162.6</v>
      </c>
      <c r="J125" s="31">
        <v>6162.6</v>
      </c>
      <c r="K125" s="17" t="s">
        <v>444</v>
      </c>
      <c r="M125" s="183"/>
    </row>
    <row r="126" spans="1:14">
      <c r="A126" s="373" t="s">
        <v>291</v>
      </c>
      <c r="B126" s="373"/>
      <c r="C126" s="373"/>
      <c r="D126" s="373"/>
      <c r="E126" s="373"/>
      <c r="F126" s="373"/>
      <c r="G126" s="373"/>
      <c r="H126" s="373"/>
      <c r="I126" s="373"/>
      <c r="J126" s="374"/>
      <c r="K126" s="17"/>
      <c r="M126" s="183"/>
    </row>
    <row r="127" spans="1:14" s="258" customFormat="1" ht="25.5" customHeight="1">
      <c r="A127" s="383" t="s">
        <v>292</v>
      </c>
      <c r="B127" s="383" t="s">
        <v>293</v>
      </c>
      <c r="C127" s="251" t="s">
        <v>171</v>
      </c>
      <c r="D127" s="252"/>
      <c r="E127" s="252"/>
      <c r="F127" s="252"/>
      <c r="G127" s="252"/>
      <c r="H127" s="259">
        <f>SUM(H128:H130)</f>
        <v>57749.2</v>
      </c>
      <c r="I127" s="259">
        <f t="shared" ref="I127:J127" si="5">SUM(I128:I130)</f>
        <v>57920.1</v>
      </c>
      <c r="J127" s="259">
        <f t="shared" si="5"/>
        <v>57920.1</v>
      </c>
      <c r="K127" s="256"/>
      <c r="L127" s="179"/>
      <c r="M127" s="183"/>
    </row>
    <row r="128" spans="1:14" s="258" customFormat="1" ht="25.5">
      <c r="A128" s="384"/>
      <c r="B128" s="384"/>
      <c r="C128" s="253" t="s">
        <v>655</v>
      </c>
      <c r="D128" s="252"/>
      <c r="E128" s="252"/>
      <c r="F128" s="252"/>
      <c r="G128" s="252"/>
      <c r="H128" s="259">
        <f>H132+H135</f>
        <v>57749.2</v>
      </c>
      <c r="I128" s="259">
        <f t="shared" ref="I128:J128" si="6">I132+I135</f>
        <v>57920.1</v>
      </c>
      <c r="J128" s="259">
        <f t="shared" si="6"/>
        <v>57920.1</v>
      </c>
      <c r="K128" s="256"/>
      <c r="L128" s="179"/>
      <c r="M128" s="183"/>
    </row>
    <row r="129" spans="1:13" s="258" customFormat="1" ht="38.25">
      <c r="A129" s="384"/>
      <c r="B129" s="384"/>
      <c r="C129" s="253" t="s">
        <v>654</v>
      </c>
      <c r="D129" s="252"/>
      <c r="E129" s="252"/>
      <c r="F129" s="252"/>
      <c r="G129" s="252"/>
      <c r="H129" s="259">
        <f>H133</f>
        <v>0</v>
      </c>
      <c r="I129" s="286">
        <f t="shared" ref="I129:J129" si="7">I133</f>
        <v>0</v>
      </c>
      <c r="J129" s="286">
        <f t="shared" si="7"/>
        <v>0</v>
      </c>
      <c r="K129" s="256"/>
      <c r="L129" s="179"/>
      <c r="M129" s="183"/>
    </row>
    <row r="130" spans="1:13" s="258" customFormat="1" ht="38.25">
      <c r="A130" s="385"/>
      <c r="B130" s="385"/>
      <c r="C130" s="253" t="s">
        <v>427</v>
      </c>
      <c r="D130" s="252"/>
      <c r="E130" s="252"/>
      <c r="F130" s="252"/>
      <c r="G130" s="252"/>
      <c r="H130" s="259">
        <f>H134</f>
        <v>0</v>
      </c>
      <c r="I130" s="286">
        <f t="shared" ref="I130:J130" si="8">I134</f>
        <v>0</v>
      </c>
      <c r="J130" s="286">
        <f t="shared" si="8"/>
        <v>0</v>
      </c>
      <c r="K130" s="256"/>
      <c r="L130" s="179"/>
      <c r="M130" s="183"/>
    </row>
    <row r="131" spans="1:13" ht="31.5" customHeight="1">
      <c r="A131" s="386" t="s">
        <v>651</v>
      </c>
      <c r="B131" s="386" t="s">
        <v>650</v>
      </c>
      <c r="C131" s="251" t="s">
        <v>171</v>
      </c>
      <c r="D131" s="252"/>
      <c r="E131" s="252"/>
      <c r="F131" s="252"/>
      <c r="G131" s="252"/>
      <c r="H131" s="264">
        <f>SUM(H132:H134)</f>
        <v>0</v>
      </c>
      <c r="I131" s="264">
        <f t="shared" ref="I131:J131" si="9">SUM(I132:I134)</f>
        <v>147.1</v>
      </c>
      <c r="J131" s="264">
        <f t="shared" si="9"/>
        <v>147.1</v>
      </c>
      <c r="K131" s="271"/>
      <c r="M131" s="183"/>
    </row>
    <row r="132" spans="1:13" ht="38.25" customHeight="1">
      <c r="A132" s="387"/>
      <c r="B132" s="387"/>
      <c r="C132" s="253" t="s">
        <v>655</v>
      </c>
      <c r="D132" s="252"/>
      <c r="E132" s="252"/>
      <c r="F132" s="252"/>
      <c r="G132" s="252"/>
      <c r="H132" s="255">
        <v>0</v>
      </c>
      <c r="I132" s="255">
        <v>147.1</v>
      </c>
      <c r="J132" s="31">
        <v>147.1</v>
      </c>
      <c r="K132" s="363" t="s">
        <v>669</v>
      </c>
      <c r="M132" s="183"/>
    </row>
    <row r="133" spans="1:13" ht="47.25" customHeight="1">
      <c r="A133" s="387"/>
      <c r="B133" s="387"/>
      <c r="C133" s="253" t="s">
        <v>654</v>
      </c>
      <c r="D133" s="252"/>
      <c r="E133" s="252"/>
      <c r="F133" s="252"/>
      <c r="G133" s="252"/>
      <c r="H133" s="255">
        <v>0</v>
      </c>
      <c r="I133" s="255">
        <v>0</v>
      </c>
      <c r="J133" s="31">
        <v>0</v>
      </c>
      <c r="K133" s="364"/>
      <c r="M133" s="183"/>
    </row>
    <row r="134" spans="1:13" ht="38.25">
      <c r="A134" s="388"/>
      <c r="B134" s="388"/>
      <c r="C134" s="253" t="s">
        <v>427</v>
      </c>
      <c r="D134" s="252"/>
      <c r="E134" s="252"/>
      <c r="F134" s="252"/>
      <c r="G134" s="252"/>
      <c r="H134" s="255">
        <v>0</v>
      </c>
      <c r="I134" s="269">
        <v>0</v>
      </c>
      <c r="J134" s="270">
        <v>0</v>
      </c>
      <c r="K134" s="365"/>
      <c r="M134" s="183"/>
    </row>
    <row r="135" spans="1:13" ht="37.5" customHeight="1">
      <c r="A135" s="17" t="s">
        <v>652</v>
      </c>
      <c r="B135" s="17" t="s">
        <v>653</v>
      </c>
      <c r="C135" s="22" t="s">
        <v>174</v>
      </c>
      <c r="D135" s="18"/>
      <c r="E135" s="18"/>
      <c r="F135" s="18"/>
      <c r="G135" s="18"/>
      <c r="H135" s="75">
        <v>57749.2</v>
      </c>
      <c r="I135" s="75">
        <v>57773</v>
      </c>
      <c r="J135" s="262">
        <v>57773</v>
      </c>
      <c r="K135" s="17" t="s">
        <v>386</v>
      </c>
      <c r="M135" s="183"/>
    </row>
    <row r="136" spans="1:13" ht="16.5" customHeight="1">
      <c r="A136" s="371" t="s">
        <v>294</v>
      </c>
      <c r="B136" s="371"/>
      <c r="C136" s="371"/>
      <c r="D136" s="371"/>
      <c r="E136" s="371"/>
      <c r="F136" s="371"/>
      <c r="G136" s="371"/>
      <c r="H136" s="371"/>
      <c r="I136" s="371"/>
      <c r="J136" s="372"/>
      <c r="K136" s="17"/>
      <c r="M136" s="183"/>
    </row>
    <row r="137" spans="1:13" ht="100.5" customHeight="1">
      <c r="A137" s="17" t="s">
        <v>295</v>
      </c>
      <c r="B137" s="17" t="s">
        <v>75</v>
      </c>
      <c r="C137" s="22" t="s">
        <v>174</v>
      </c>
      <c r="D137" s="18"/>
      <c r="E137" s="18"/>
      <c r="F137" s="18"/>
      <c r="G137" s="18"/>
      <c r="H137" s="75">
        <v>29375.1</v>
      </c>
      <c r="I137" s="75">
        <v>27019.3</v>
      </c>
      <c r="J137" s="262">
        <v>26878.1</v>
      </c>
      <c r="K137" s="21" t="s">
        <v>668</v>
      </c>
      <c r="M137" s="183"/>
    </row>
    <row r="138" spans="1:13" ht="96" customHeight="1">
      <c r="A138" s="17" t="s">
        <v>296</v>
      </c>
      <c r="B138" s="17" t="s">
        <v>76</v>
      </c>
      <c r="C138" s="22" t="s">
        <v>174</v>
      </c>
      <c r="D138" s="18"/>
      <c r="E138" s="18"/>
      <c r="F138" s="18"/>
      <c r="G138" s="18"/>
      <c r="H138" s="75">
        <v>47868.2</v>
      </c>
      <c r="I138" s="75">
        <v>48963.6</v>
      </c>
      <c r="J138" s="262">
        <v>47799.4</v>
      </c>
      <c r="K138" s="21" t="s">
        <v>667</v>
      </c>
      <c r="M138" s="183"/>
    </row>
    <row r="139" spans="1:13" ht="37.5" customHeight="1">
      <c r="A139" s="17" t="s">
        <v>297</v>
      </c>
      <c r="B139" s="17" t="s">
        <v>77</v>
      </c>
      <c r="C139" s="22" t="s">
        <v>174</v>
      </c>
      <c r="D139" s="18"/>
      <c r="E139" s="18"/>
      <c r="F139" s="18"/>
      <c r="G139" s="18"/>
      <c r="H139" s="255">
        <v>17232.7</v>
      </c>
      <c r="I139" s="255">
        <v>16762.3</v>
      </c>
      <c r="J139" s="31">
        <v>16741.3</v>
      </c>
      <c r="K139" s="17" t="s">
        <v>711</v>
      </c>
    </row>
    <row r="140" spans="1:13">
      <c r="K140" s="272"/>
    </row>
    <row r="141" spans="1:13">
      <c r="K141" s="272"/>
    </row>
    <row r="142" spans="1:13">
      <c r="K142" s="272"/>
    </row>
    <row r="143" spans="1:13">
      <c r="K143" s="272"/>
    </row>
    <row r="144" spans="1:13">
      <c r="K144" s="272"/>
    </row>
    <row r="145" spans="11:11">
      <c r="K145" s="272"/>
    </row>
    <row r="146" spans="11:11">
      <c r="K146" s="272"/>
    </row>
    <row r="147" spans="11:11">
      <c r="K147" s="272"/>
    </row>
    <row r="148" spans="11:11">
      <c r="K148" s="272"/>
    </row>
    <row r="149" spans="11:11">
      <c r="K149" s="272"/>
    </row>
    <row r="150" spans="11:11">
      <c r="K150" s="272"/>
    </row>
    <row r="151" spans="11:11">
      <c r="K151" s="272"/>
    </row>
    <row r="152" spans="11:11">
      <c r="K152" s="272"/>
    </row>
    <row r="153" spans="11:11">
      <c r="K153" s="272"/>
    </row>
    <row r="154" spans="11:11">
      <c r="K154" s="272"/>
    </row>
    <row r="155" spans="11:11">
      <c r="K155" s="272"/>
    </row>
    <row r="156" spans="11:11">
      <c r="K156" s="272"/>
    </row>
    <row r="157" spans="11:11">
      <c r="K157" s="272"/>
    </row>
    <row r="158" spans="11:11">
      <c r="K158" s="272"/>
    </row>
    <row r="159" spans="11:11">
      <c r="K159" s="272"/>
    </row>
    <row r="160" spans="11:11">
      <c r="K160" s="272"/>
    </row>
    <row r="161" spans="11:11">
      <c r="K161" s="272"/>
    </row>
    <row r="162" spans="11:11">
      <c r="K162" s="272"/>
    </row>
    <row r="163" spans="11:11">
      <c r="K163" s="272"/>
    </row>
    <row r="164" spans="11:11">
      <c r="K164" s="272"/>
    </row>
    <row r="165" spans="11:11">
      <c r="K165" s="272"/>
    </row>
    <row r="166" spans="11:11">
      <c r="K166" s="272"/>
    </row>
    <row r="167" spans="11:11">
      <c r="K167" s="272"/>
    </row>
    <row r="168" spans="11:11">
      <c r="K168" s="272"/>
    </row>
    <row r="169" spans="11:11">
      <c r="K169" s="272"/>
    </row>
    <row r="170" spans="11:11">
      <c r="K170" s="272"/>
    </row>
    <row r="171" spans="11:11">
      <c r="K171" s="272"/>
    </row>
    <row r="172" spans="11:11">
      <c r="K172" s="272"/>
    </row>
    <row r="173" spans="11:11">
      <c r="K173" s="272"/>
    </row>
    <row r="174" spans="11:11">
      <c r="K174" s="272"/>
    </row>
    <row r="175" spans="11:11">
      <c r="K175" s="272"/>
    </row>
    <row r="176" spans="11:11">
      <c r="K176" s="272"/>
    </row>
    <row r="177" spans="11:11">
      <c r="K177" s="272"/>
    </row>
    <row r="178" spans="11:11">
      <c r="K178" s="272"/>
    </row>
    <row r="179" spans="11:11">
      <c r="K179" s="272"/>
    </row>
    <row r="180" spans="11:11">
      <c r="K180" s="272"/>
    </row>
    <row r="181" spans="11:11">
      <c r="K181" s="272"/>
    </row>
    <row r="182" spans="11:11">
      <c r="K182" s="272"/>
    </row>
    <row r="183" spans="11:11">
      <c r="K183" s="272"/>
    </row>
    <row r="184" spans="11:11">
      <c r="K184" s="272"/>
    </row>
    <row r="185" spans="11:11">
      <c r="K185" s="272"/>
    </row>
    <row r="186" spans="11:11">
      <c r="K186" s="272"/>
    </row>
    <row r="187" spans="11:11">
      <c r="K187" s="272"/>
    </row>
    <row r="188" spans="11:11">
      <c r="K188" s="272"/>
    </row>
    <row r="189" spans="11:11">
      <c r="K189" s="272"/>
    </row>
    <row r="190" spans="11:11">
      <c r="K190" s="272"/>
    </row>
    <row r="191" spans="11:11">
      <c r="K191" s="272"/>
    </row>
    <row r="192" spans="11:11">
      <c r="K192" s="272"/>
    </row>
    <row r="193" spans="11:11">
      <c r="K193" s="272"/>
    </row>
    <row r="194" spans="11:11">
      <c r="K194" s="272"/>
    </row>
    <row r="195" spans="11:11">
      <c r="K195" s="272"/>
    </row>
    <row r="196" spans="11:11">
      <c r="K196" s="272"/>
    </row>
    <row r="197" spans="11:11">
      <c r="K197" s="272"/>
    </row>
    <row r="198" spans="11:11">
      <c r="K198" s="272"/>
    </row>
    <row r="199" spans="11:11">
      <c r="K199" s="272"/>
    </row>
    <row r="200" spans="11:11">
      <c r="K200" s="272"/>
    </row>
    <row r="201" spans="11:11">
      <c r="K201" s="272"/>
    </row>
    <row r="202" spans="11:11">
      <c r="K202" s="272"/>
    </row>
    <row r="203" spans="11:11">
      <c r="K203" s="272"/>
    </row>
    <row r="204" spans="11:11">
      <c r="K204" s="272"/>
    </row>
    <row r="205" spans="11:11">
      <c r="K205" s="272"/>
    </row>
    <row r="206" spans="11:11">
      <c r="K206" s="272"/>
    </row>
    <row r="207" spans="11:11">
      <c r="K207" s="272"/>
    </row>
    <row r="208" spans="11:11">
      <c r="K208" s="272"/>
    </row>
    <row r="209" spans="11:11">
      <c r="K209" s="272"/>
    </row>
    <row r="210" spans="11:11">
      <c r="K210" s="272"/>
    </row>
    <row r="211" spans="11:11">
      <c r="K211" s="272"/>
    </row>
    <row r="212" spans="11:11">
      <c r="K212" s="272"/>
    </row>
    <row r="213" spans="11:11">
      <c r="K213" s="272"/>
    </row>
    <row r="214" spans="11:11">
      <c r="K214" s="272"/>
    </row>
    <row r="215" spans="11:11">
      <c r="K215" s="272"/>
    </row>
    <row r="216" spans="11:11">
      <c r="K216" s="272"/>
    </row>
    <row r="217" spans="11:11">
      <c r="K217" s="272"/>
    </row>
    <row r="218" spans="11:11">
      <c r="K218" s="272"/>
    </row>
    <row r="219" spans="11:11">
      <c r="K219" s="272"/>
    </row>
    <row r="220" spans="11:11">
      <c r="K220" s="272"/>
    </row>
    <row r="221" spans="11:11">
      <c r="K221" s="272"/>
    </row>
    <row r="222" spans="11:11">
      <c r="K222" s="272"/>
    </row>
    <row r="223" spans="11:11">
      <c r="K223" s="272"/>
    </row>
    <row r="224" spans="11:11">
      <c r="K224" s="272"/>
    </row>
    <row r="225" spans="11:11">
      <c r="K225" s="272"/>
    </row>
    <row r="226" spans="11:11">
      <c r="K226" s="272"/>
    </row>
    <row r="227" spans="11:11">
      <c r="K227" s="272"/>
    </row>
    <row r="228" spans="11:11">
      <c r="K228" s="272"/>
    </row>
    <row r="229" spans="11:11">
      <c r="K229" s="272"/>
    </row>
    <row r="230" spans="11:11">
      <c r="K230" s="272"/>
    </row>
    <row r="231" spans="11:11">
      <c r="K231" s="272"/>
    </row>
    <row r="232" spans="11:11">
      <c r="K232" s="272"/>
    </row>
    <row r="233" spans="11:11">
      <c r="K233" s="272"/>
    </row>
    <row r="234" spans="11:11">
      <c r="K234" s="272"/>
    </row>
    <row r="235" spans="11:11">
      <c r="K235" s="272"/>
    </row>
    <row r="236" spans="11:11">
      <c r="K236" s="272"/>
    </row>
    <row r="237" spans="11:11">
      <c r="K237" s="272"/>
    </row>
    <row r="238" spans="11:11">
      <c r="K238" s="272"/>
    </row>
    <row r="239" spans="11:11">
      <c r="K239" s="272"/>
    </row>
    <row r="240" spans="11:11">
      <c r="K240" s="272"/>
    </row>
    <row r="241" spans="11:11">
      <c r="K241" s="272"/>
    </row>
    <row r="242" spans="11:11">
      <c r="K242" s="272"/>
    </row>
    <row r="243" spans="11:11">
      <c r="K243" s="272"/>
    </row>
    <row r="244" spans="11:11">
      <c r="K244" s="272"/>
    </row>
    <row r="245" spans="11:11">
      <c r="K245" s="272"/>
    </row>
    <row r="246" spans="11:11">
      <c r="K246" s="272"/>
    </row>
    <row r="247" spans="11:11">
      <c r="K247" s="272"/>
    </row>
    <row r="248" spans="11:11">
      <c r="K248" s="272"/>
    </row>
    <row r="249" spans="11:11">
      <c r="K249" s="272"/>
    </row>
    <row r="250" spans="11:11">
      <c r="K250" s="272"/>
    </row>
    <row r="251" spans="11:11">
      <c r="K251" s="272"/>
    </row>
    <row r="252" spans="11:11">
      <c r="K252" s="272"/>
    </row>
    <row r="253" spans="11:11">
      <c r="K253" s="272"/>
    </row>
    <row r="254" spans="11:11">
      <c r="K254" s="272"/>
    </row>
    <row r="255" spans="11:11">
      <c r="K255" s="272"/>
    </row>
    <row r="256" spans="11:11">
      <c r="K256" s="272"/>
    </row>
    <row r="257" spans="11:11">
      <c r="K257" s="272"/>
    </row>
    <row r="258" spans="11:11">
      <c r="K258" s="272"/>
    </row>
    <row r="259" spans="11:11">
      <c r="K259" s="272"/>
    </row>
    <row r="260" spans="11:11">
      <c r="K260" s="272"/>
    </row>
    <row r="261" spans="11:11">
      <c r="K261" s="272"/>
    </row>
    <row r="262" spans="11:11">
      <c r="K262" s="272"/>
    </row>
    <row r="263" spans="11:11">
      <c r="K263" s="272"/>
    </row>
    <row r="264" spans="11:11">
      <c r="K264" s="272"/>
    </row>
    <row r="265" spans="11:11">
      <c r="K265" s="272"/>
    </row>
    <row r="266" spans="11:11">
      <c r="K266" s="272"/>
    </row>
    <row r="267" spans="11:11">
      <c r="K267" s="272"/>
    </row>
    <row r="268" spans="11:11">
      <c r="K268" s="272"/>
    </row>
    <row r="269" spans="11:11">
      <c r="K269" s="272"/>
    </row>
    <row r="270" spans="11:11">
      <c r="K270" s="272"/>
    </row>
    <row r="271" spans="11:11">
      <c r="K271" s="272"/>
    </row>
    <row r="272" spans="11:11">
      <c r="K272" s="272"/>
    </row>
    <row r="273" spans="11:11">
      <c r="K273" s="272"/>
    </row>
    <row r="274" spans="11:11">
      <c r="K274" s="272"/>
    </row>
    <row r="275" spans="11:11">
      <c r="K275" s="272"/>
    </row>
    <row r="276" spans="11:11">
      <c r="K276" s="272"/>
    </row>
    <row r="277" spans="11:11">
      <c r="K277" s="272"/>
    </row>
    <row r="278" spans="11:11">
      <c r="K278" s="272"/>
    </row>
    <row r="279" spans="11:11">
      <c r="K279" s="272"/>
    </row>
    <row r="280" spans="11:11">
      <c r="K280" s="272"/>
    </row>
    <row r="281" spans="11:11">
      <c r="K281" s="272"/>
    </row>
    <row r="282" spans="11:11">
      <c r="K282" s="272"/>
    </row>
    <row r="283" spans="11:11">
      <c r="K283" s="272"/>
    </row>
    <row r="284" spans="11:11">
      <c r="K284" s="272"/>
    </row>
    <row r="285" spans="11:11">
      <c r="K285" s="272"/>
    </row>
    <row r="286" spans="11:11">
      <c r="K286" s="272"/>
    </row>
    <row r="287" spans="11:11">
      <c r="K287" s="272"/>
    </row>
    <row r="288" spans="11:11">
      <c r="K288" s="272"/>
    </row>
    <row r="289" spans="11:11">
      <c r="K289" s="272"/>
    </row>
    <row r="290" spans="11:11">
      <c r="K290" s="272"/>
    </row>
    <row r="291" spans="11:11">
      <c r="K291" s="272"/>
    </row>
    <row r="292" spans="11:11">
      <c r="K292" s="272"/>
    </row>
    <row r="293" spans="11:11">
      <c r="K293" s="272"/>
    </row>
    <row r="294" spans="11:11">
      <c r="K294" s="272"/>
    </row>
    <row r="295" spans="11:11">
      <c r="K295" s="272"/>
    </row>
    <row r="296" spans="11:11">
      <c r="K296" s="272"/>
    </row>
    <row r="297" spans="11:11">
      <c r="K297" s="272"/>
    </row>
    <row r="298" spans="11:11">
      <c r="K298" s="272"/>
    </row>
    <row r="299" spans="11:11">
      <c r="K299" s="272"/>
    </row>
    <row r="300" spans="11:11">
      <c r="K300" s="272"/>
    </row>
    <row r="301" spans="11:11">
      <c r="K301" s="272"/>
    </row>
    <row r="302" spans="11:11">
      <c r="K302" s="272"/>
    </row>
    <row r="303" spans="11:11">
      <c r="K303" s="272"/>
    </row>
    <row r="304" spans="11:11">
      <c r="K304" s="272"/>
    </row>
    <row r="305" spans="11:11">
      <c r="K305" s="272"/>
    </row>
    <row r="306" spans="11:11">
      <c r="K306" s="272"/>
    </row>
    <row r="307" spans="11:11">
      <c r="K307" s="272"/>
    </row>
    <row r="308" spans="11:11">
      <c r="K308" s="272"/>
    </row>
    <row r="309" spans="11:11">
      <c r="K309" s="272"/>
    </row>
    <row r="310" spans="11:11">
      <c r="K310" s="272"/>
    </row>
    <row r="311" spans="11:11">
      <c r="K311" s="272"/>
    </row>
    <row r="312" spans="11:11">
      <c r="K312" s="272"/>
    </row>
    <row r="313" spans="11:11">
      <c r="K313" s="272"/>
    </row>
    <row r="314" spans="11:11">
      <c r="K314" s="272"/>
    </row>
    <row r="315" spans="11:11">
      <c r="K315" s="272"/>
    </row>
    <row r="316" spans="11:11">
      <c r="K316" s="272"/>
    </row>
    <row r="317" spans="11:11">
      <c r="K317" s="272"/>
    </row>
    <row r="318" spans="11:11">
      <c r="K318" s="272"/>
    </row>
    <row r="319" spans="11:11">
      <c r="K319" s="272"/>
    </row>
    <row r="320" spans="11:11">
      <c r="K320" s="272"/>
    </row>
    <row r="321" spans="11:11">
      <c r="K321" s="272"/>
    </row>
    <row r="322" spans="11:11">
      <c r="K322" s="272"/>
    </row>
    <row r="323" spans="11:11">
      <c r="K323" s="272"/>
    </row>
    <row r="324" spans="11:11">
      <c r="K324" s="272"/>
    </row>
    <row r="325" spans="11:11">
      <c r="K325" s="272"/>
    </row>
    <row r="326" spans="11:11">
      <c r="K326" s="272"/>
    </row>
    <row r="327" spans="11:11">
      <c r="K327" s="272"/>
    </row>
    <row r="328" spans="11:11">
      <c r="K328" s="272"/>
    </row>
    <row r="329" spans="11:11">
      <c r="K329" s="272"/>
    </row>
    <row r="330" spans="11:11">
      <c r="K330" s="272"/>
    </row>
    <row r="331" spans="11:11">
      <c r="K331" s="272"/>
    </row>
    <row r="332" spans="11:11">
      <c r="K332" s="272"/>
    </row>
    <row r="333" spans="11:11">
      <c r="K333" s="272"/>
    </row>
  </sheetData>
  <mergeCells count="43">
    <mergeCell ref="A18:A20"/>
    <mergeCell ref="B18:B20"/>
    <mergeCell ref="A51:A53"/>
    <mergeCell ref="K57:K58"/>
    <mergeCell ref="B51:B53"/>
    <mergeCell ref="A26:K26"/>
    <mergeCell ref="A22:A23"/>
    <mergeCell ref="B22:B23"/>
    <mergeCell ref="A21:K21"/>
    <mergeCell ref="A39:J39"/>
    <mergeCell ref="A43:J43"/>
    <mergeCell ref="A6:A17"/>
    <mergeCell ref="A1:J1"/>
    <mergeCell ref="A3:A4"/>
    <mergeCell ref="B3:B4"/>
    <mergeCell ref="C3:C4"/>
    <mergeCell ref="D3:G3"/>
    <mergeCell ref="H3:J3"/>
    <mergeCell ref="A2:K2"/>
    <mergeCell ref="K3:K4"/>
    <mergeCell ref="B6:B17"/>
    <mergeCell ref="A136:J136"/>
    <mergeCell ref="A109:J109"/>
    <mergeCell ref="A117:J117"/>
    <mergeCell ref="A101:A103"/>
    <mergeCell ref="B101:B103"/>
    <mergeCell ref="A121:J121"/>
    <mergeCell ref="A126:J126"/>
    <mergeCell ref="A113:A116"/>
    <mergeCell ref="B113:B116"/>
    <mergeCell ref="B127:B130"/>
    <mergeCell ref="A127:A130"/>
    <mergeCell ref="A131:A134"/>
    <mergeCell ref="B131:B134"/>
    <mergeCell ref="A60:A66"/>
    <mergeCell ref="B60:B66"/>
    <mergeCell ref="A46:K46"/>
    <mergeCell ref="K132:K134"/>
    <mergeCell ref="A82:A88"/>
    <mergeCell ref="B82:B88"/>
    <mergeCell ref="A89:J89"/>
    <mergeCell ref="A100:J100"/>
    <mergeCell ref="A67:K67"/>
  </mergeCells>
  <pageMargins left="0.51181102362204722" right="0.51181102362204722" top="0.74803149606299213" bottom="0.59055118110236227" header="0" footer="0"/>
  <pageSetup paperSize="9" scale="60" fitToHeight="3" orientation="landscape" r:id="rId1"/>
  <rowBreaks count="1" manualBreakCount="1">
    <brk id="2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42"/>
  <sheetViews>
    <sheetView view="pageBreakPreview" topLeftCell="A4" zoomScale="90" zoomScaleNormal="100" zoomScaleSheetLayoutView="90" workbookViewId="0">
      <pane xSplit="3" ySplit="4" topLeftCell="D8" activePane="bottomRight" state="frozen"/>
      <selection activeCell="I8" sqref="I8"/>
      <selection pane="topRight" activeCell="I8" sqref="I8"/>
      <selection pane="bottomLeft" activeCell="I8" sqref="I8"/>
      <selection pane="bottomRight" activeCell="C538" sqref="C538"/>
    </sheetView>
  </sheetViews>
  <sheetFormatPr defaultColWidth="8.85546875" defaultRowHeight="12.75"/>
  <cols>
    <col min="1" max="1" width="21.42578125" style="181" customWidth="1"/>
    <col min="2" max="2" width="36" style="181" customWidth="1"/>
    <col min="3" max="3" width="34.5703125" style="14" customWidth="1"/>
    <col min="4" max="4" width="22" style="20" customWidth="1"/>
    <col min="5" max="5" width="20.140625" style="176" customWidth="1"/>
    <col min="6" max="16384" width="8.85546875" style="14"/>
  </cols>
  <sheetData>
    <row r="1" spans="1:5" ht="15" customHeight="1">
      <c r="E1" s="182" t="s">
        <v>320</v>
      </c>
    </row>
    <row r="3" spans="1:5" ht="28.5" customHeight="1">
      <c r="A3" s="450" t="s">
        <v>298</v>
      </c>
      <c r="B3" s="451"/>
      <c r="C3" s="451"/>
      <c r="D3" s="451"/>
      <c r="E3" s="451"/>
    </row>
    <row r="4" spans="1:5">
      <c r="A4" s="105"/>
      <c r="B4" s="105"/>
      <c r="C4" s="108"/>
      <c r="D4" s="293"/>
      <c r="E4" s="109"/>
    </row>
    <row r="5" spans="1:5" s="38" customFormat="1" ht="24.75" customHeight="1">
      <c r="A5" s="418" t="s">
        <v>155</v>
      </c>
      <c r="B5" s="418" t="s">
        <v>322</v>
      </c>
      <c r="C5" s="418" t="s">
        <v>7</v>
      </c>
      <c r="D5" s="453" t="s">
        <v>8</v>
      </c>
      <c r="E5" s="454"/>
    </row>
    <row r="6" spans="1:5" s="38" customFormat="1" ht="42" customHeight="1">
      <c r="A6" s="417"/>
      <c r="B6" s="417"/>
      <c r="C6" s="452"/>
      <c r="D6" s="294" t="s">
        <v>406</v>
      </c>
      <c r="E6" s="286" t="s">
        <v>407</v>
      </c>
    </row>
    <row r="7" spans="1:5" ht="12" customHeight="1">
      <c r="A7" s="110">
        <v>1</v>
      </c>
      <c r="B7" s="110">
        <v>2</v>
      </c>
      <c r="C7" s="111">
        <v>3</v>
      </c>
      <c r="D7" s="295">
        <v>4</v>
      </c>
      <c r="E7" s="112">
        <v>5</v>
      </c>
    </row>
    <row r="8" spans="1:5" ht="12.75" customHeight="1">
      <c r="A8" s="446" t="s">
        <v>14</v>
      </c>
      <c r="B8" s="446" t="s">
        <v>299</v>
      </c>
      <c r="C8" s="158" t="s">
        <v>327</v>
      </c>
      <c r="D8" s="286">
        <f>SUM(D9:D13)</f>
        <v>1495695.2999999998</v>
      </c>
      <c r="E8" s="286">
        <f>SUM(E9:E13)</f>
        <v>1480619.7999999998</v>
      </c>
    </row>
    <row r="9" spans="1:5" ht="25.5">
      <c r="A9" s="446"/>
      <c r="B9" s="446"/>
      <c r="C9" s="26" t="s">
        <v>323</v>
      </c>
      <c r="D9" s="283">
        <f>D15+D189+D292+D415</f>
        <v>3237.6</v>
      </c>
      <c r="E9" s="283">
        <f>E15+E189+E292+E415</f>
        <v>3237.6</v>
      </c>
    </row>
    <row r="10" spans="1:5" ht="27" customHeight="1">
      <c r="A10" s="446"/>
      <c r="B10" s="446"/>
      <c r="C10" s="26" t="s">
        <v>324</v>
      </c>
      <c r="D10" s="283">
        <f t="shared" ref="D10:E10" si="0">D16+D190+D293+D416</f>
        <v>996383.29999999993</v>
      </c>
      <c r="E10" s="283">
        <f t="shared" si="0"/>
        <v>982639.29999999993</v>
      </c>
    </row>
    <row r="11" spans="1:5" ht="25.5">
      <c r="A11" s="446"/>
      <c r="B11" s="446"/>
      <c r="C11" s="26" t="s">
        <v>325</v>
      </c>
      <c r="D11" s="283">
        <f t="shared" ref="D11:E11" si="1">D17+D191+D294+D417</f>
        <v>374906.4</v>
      </c>
      <c r="E11" s="283">
        <f t="shared" si="1"/>
        <v>373574.9</v>
      </c>
    </row>
    <row r="12" spans="1:5" ht="25.5">
      <c r="A12" s="446"/>
      <c r="B12" s="446"/>
      <c r="C12" s="26" t="s">
        <v>9</v>
      </c>
      <c r="D12" s="283">
        <f t="shared" ref="D12:E12" si="2">D18+D192+D295+D418</f>
        <v>118986.99999999999</v>
      </c>
      <c r="E12" s="283">
        <f t="shared" si="2"/>
        <v>118986.99999999999</v>
      </c>
    </row>
    <row r="13" spans="1:5" ht="25.5">
      <c r="A13" s="446"/>
      <c r="B13" s="446"/>
      <c r="C13" s="26" t="s">
        <v>326</v>
      </c>
      <c r="D13" s="283">
        <f t="shared" ref="D13:E13" si="3">D19+D193+D296+D419</f>
        <v>2181</v>
      </c>
      <c r="E13" s="283">
        <f t="shared" si="3"/>
        <v>2181</v>
      </c>
    </row>
    <row r="14" spans="1:5" ht="18" customHeight="1">
      <c r="A14" s="438" t="s">
        <v>17</v>
      </c>
      <c r="B14" s="438" t="s">
        <v>166</v>
      </c>
      <c r="C14" s="158" t="s">
        <v>327</v>
      </c>
      <c r="D14" s="286">
        <f>SUM(D15:D19)</f>
        <v>46563.9</v>
      </c>
      <c r="E14" s="286">
        <f>SUM(E15:E19)</f>
        <v>46562.299999999996</v>
      </c>
    </row>
    <row r="15" spans="1:5" ht="25.5">
      <c r="A15" s="439"/>
      <c r="B15" s="439"/>
      <c r="C15" s="26" t="s">
        <v>323</v>
      </c>
      <c r="D15" s="113">
        <f>D22+D41+D65+D71+D95+D114+D134+D147+D171+D177</f>
        <v>3237.6</v>
      </c>
      <c r="E15" s="113">
        <f>E22+E41+E65+E71+E95+E114+E134+E147+E171+E177</f>
        <v>3237.6</v>
      </c>
    </row>
    <row r="16" spans="1:5" ht="25.5">
      <c r="A16" s="439"/>
      <c r="B16" s="439"/>
      <c r="C16" s="26" t="s">
        <v>324</v>
      </c>
      <c r="D16" s="113">
        <f t="shared" ref="D16:E16" si="4">D23+D42+D66+D72+D96+D115+D135+D148+D172+D178</f>
        <v>4133.5</v>
      </c>
      <c r="E16" s="113">
        <f t="shared" si="4"/>
        <v>4133.5</v>
      </c>
    </row>
    <row r="17" spans="1:5" ht="25.5">
      <c r="A17" s="439"/>
      <c r="B17" s="439"/>
      <c r="C17" s="26" t="s">
        <v>325</v>
      </c>
      <c r="D17" s="113">
        <f t="shared" ref="D17:E17" si="5">D24+D43+D67+D73+D97+D116+D136+D149+D173+D179</f>
        <v>37011.800000000003</v>
      </c>
      <c r="E17" s="113">
        <f t="shared" si="5"/>
        <v>37010.199999999997</v>
      </c>
    </row>
    <row r="18" spans="1:5" ht="25.5" customHeight="1">
      <c r="A18" s="439"/>
      <c r="B18" s="439"/>
      <c r="C18" s="26" t="s">
        <v>9</v>
      </c>
      <c r="D18" s="113">
        <f t="shared" ref="D18:E18" si="6">D25+D44+D68+D74+D98+D117+D137+D150+D174+D180</f>
        <v>0</v>
      </c>
      <c r="E18" s="113">
        <f t="shared" si="6"/>
        <v>0</v>
      </c>
    </row>
    <row r="19" spans="1:5" ht="25.5">
      <c r="A19" s="455"/>
      <c r="B19" s="455"/>
      <c r="C19" s="26" t="s">
        <v>326</v>
      </c>
      <c r="D19" s="113">
        <f t="shared" ref="D19:E19" si="7">D26+D45+D69+D75+D99+D118+D138+D151+D175+D181</f>
        <v>2181</v>
      </c>
      <c r="E19" s="113">
        <f t="shared" si="7"/>
        <v>2181</v>
      </c>
    </row>
    <row r="20" spans="1:5" ht="15" customHeight="1">
      <c r="A20" s="456" t="s">
        <v>168</v>
      </c>
      <c r="B20" s="457"/>
      <c r="C20" s="457"/>
      <c r="D20" s="457"/>
      <c r="E20" s="457"/>
    </row>
    <row r="21" spans="1:5" ht="18.75" customHeight="1">
      <c r="A21" s="425" t="s">
        <v>169</v>
      </c>
      <c r="B21" s="425" t="s">
        <v>170</v>
      </c>
      <c r="C21" s="158" t="s">
        <v>327</v>
      </c>
      <c r="D21" s="286">
        <f>SUM(D22:D26)</f>
        <v>22.9</v>
      </c>
      <c r="E21" s="286">
        <f>SUM(E22:E26)</f>
        <v>22.9</v>
      </c>
    </row>
    <row r="22" spans="1:5" ht="25.5">
      <c r="A22" s="426"/>
      <c r="B22" s="426"/>
      <c r="C22" s="26" t="s">
        <v>323</v>
      </c>
      <c r="D22" s="283">
        <f>D28+D34</f>
        <v>0</v>
      </c>
      <c r="E22" s="283">
        <f>E28+E34</f>
        <v>0</v>
      </c>
    </row>
    <row r="23" spans="1:5" ht="25.5">
      <c r="A23" s="426"/>
      <c r="B23" s="426"/>
      <c r="C23" s="26" t="s">
        <v>324</v>
      </c>
      <c r="D23" s="283">
        <f t="shared" ref="D23:E26" si="8">D29+D35</f>
        <v>0</v>
      </c>
      <c r="E23" s="283">
        <f t="shared" si="8"/>
        <v>0</v>
      </c>
    </row>
    <row r="24" spans="1:5" ht="25.5">
      <c r="A24" s="426"/>
      <c r="B24" s="426"/>
      <c r="C24" s="26" t="s">
        <v>325</v>
      </c>
      <c r="D24" s="283">
        <f t="shared" si="8"/>
        <v>22.9</v>
      </c>
      <c r="E24" s="283">
        <f t="shared" si="8"/>
        <v>22.9</v>
      </c>
    </row>
    <row r="25" spans="1:5" ht="25.5">
      <c r="A25" s="426"/>
      <c r="B25" s="426"/>
      <c r="C25" s="26" t="s">
        <v>9</v>
      </c>
      <c r="D25" s="283">
        <f t="shared" si="8"/>
        <v>0</v>
      </c>
      <c r="E25" s="283">
        <f t="shared" si="8"/>
        <v>0</v>
      </c>
    </row>
    <row r="26" spans="1:5" ht="25.5">
      <c r="A26" s="427"/>
      <c r="B26" s="427"/>
      <c r="C26" s="26" t="s">
        <v>326</v>
      </c>
      <c r="D26" s="283">
        <f t="shared" si="8"/>
        <v>0</v>
      </c>
      <c r="E26" s="283">
        <f t="shared" si="8"/>
        <v>0</v>
      </c>
    </row>
    <row r="27" spans="1:5" ht="12.75" customHeight="1">
      <c r="A27" s="420" t="s">
        <v>172</v>
      </c>
      <c r="B27" s="420" t="s">
        <v>173</v>
      </c>
      <c r="C27" s="158" t="s">
        <v>327</v>
      </c>
      <c r="D27" s="286">
        <f>SUM(D28:D32)</f>
        <v>0</v>
      </c>
      <c r="E27" s="286">
        <f>SUM(E28:E32)</f>
        <v>0</v>
      </c>
    </row>
    <row r="28" spans="1:5" ht="25.5">
      <c r="A28" s="421"/>
      <c r="B28" s="421"/>
      <c r="C28" s="26" t="s">
        <v>323</v>
      </c>
      <c r="D28" s="113">
        <v>0</v>
      </c>
      <c r="E28" s="113">
        <v>0</v>
      </c>
    </row>
    <row r="29" spans="1:5" ht="25.5">
      <c r="A29" s="421"/>
      <c r="B29" s="421"/>
      <c r="C29" s="26" t="s">
        <v>324</v>
      </c>
      <c r="D29" s="113">
        <v>0</v>
      </c>
      <c r="E29" s="113">
        <v>0</v>
      </c>
    </row>
    <row r="30" spans="1:5" ht="25.5">
      <c r="A30" s="421"/>
      <c r="B30" s="421"/>
      <c r="C30" s="26" t="s">
        <v>325</v>
      </c>
      <c r="D30" s="113">
        <f>'Прил.2 МБ'!I24</f>
        <v>0</v>
      </c>
      <c r="E30" s="113">
        <f>'Прил.2 МБ'!J24</f>
        <v>0</v>
      </c>
    </row>
    <row r="31" spans="1:5" ht="25.5">
      <c r="A31" s="421"/>
      <c r="B31" s="421"/>
      <c r="C31" s="26" t="s">
        <v>9</v>
      </c>
      <c r="D31" s="113">
        <v>0</v>
      </c>
      <c r="E31" s="113">
        <v>0</v>
      </c>
    </row>
    <row r="32" spans="1:5" ht="25.5">
      <c r="A32" s="424"/>
      <c r="B32" s="424"/>
      <c r="C32" s="26" t="s">
        <v>326</v>
      </c>
      <c r="D32" s="113">
        <v>0</v>
      </c>
      <c r="E32" s="113">
        <v>0</v>
      </c>
    </row>
    <row r="33" spans="1:5" ht="21" customHeight="1">
      <c r="A33" s="420" t="s">
        <v>175</v>
      </c>
      <c r="B33" s="420" t="s">
        <v>176</v>
      </c>
      <c r="C33" s="158" t="s">
        <v>327</v>
      </c>
      <c r="D33" s="286">
        <f>SUM(D34:D38)</f>
        <v>22.9</v>
      </c>
      <c r="E33" s="286">
        <f>SUM(E34:E38)</f>
        <v>22.9</v>
      </c>
    </row>
    <row r="34" spans="1:5" ht="25.5">
      <c r="A34" s="421"/>
      <c r="B34" s="421"/>
      <c r="C34" s="26" t="s">
        <v>323</v>
      </c>
      <c r="D34" s="113">
        <v>0</v>
      </c>
      <c r="E34" s="113">
        <v>0</v>
      </c>
    </row>
    <row r="35" spans="1:5" ht="25.5">
      <c r="A35" s="421"/>
      <c r="B35" s="421"/>
      <c r="C35" s="26" t="s">
        <v>324</v>
      </c>
      <c r="D35" s="113">
        <v>0</v>
      </c>
      <c r="E35" s="113">
        <v>0</v>
      </c>
    </row>
    <row r="36" spans="1:5" ht="25.5">
      <c r="A36" s="421"/>
      <c r="B36" s="421"/>
      <c r="C36" s="26" t="s">
        <v>325</v>
      </c>
      <c r="D36" s="283">
        <f>'Прил.2 МБ'!I25</f>
        <v>22.9</v>
      </c>
      <c r="E36" s="283">
        <f>'Прил.2 МБ'!J25</f>
        <v>22.9</v>
      </c>
    </row>
    <row r="37" spans="1:5" ht="25.5">
      <c r="A37" s="421"/>
      <c r="B37" s="421"/>
      <c r="C37" s="26" t="s">
        <v>9</v>
      </c>
      <c r="D37" s="113">
        <v>0</v>
      </c>
      <c r="E37" s="113">
        <v>0</v>
      </c>
    </row>
    <row r="38" spans="1:5" ht="25.5">
      <c r="A38" s="424"/>
      <c r="B38" s="424"/>
      <c r="C38" s="26" t="s">
        <v>326</v>
      </c>
      <c r="D38" s="113">
        <v>0</v>
      </c>
      <c r="E38" s="113">
        <v>0</v>
      </c>
    </row>
    <row r="39" spans="1:5" ht="15" customHeight="1">
      <c r="A39" s="444" t="s">
        <v>177</v>
      </c>
      <c r="B39" s="444"/>
      <c r="C39" s="444"/>
      <c r="D39" s="444"/>
      <c r="E39" s="444"/>
    </row>
    <row r="40" spans="1:5" ht="18" customHeight="1">
      <c r="A40" s="425" t="s">
        <v>178</v>
      </c>
      <c r="B40" s="428" t="s">
        <v>179</v>
      </c>
      <c r="C40" s="158" t="s">
        <v>327</v>
      </c>
      <c r="D40" s="286">
        <f>SUM(D41:D45)</f>
        <v>12533.5</v>
      </c>
      <c r="E40" s="286">
        <f>SUM(E41:E45)</f>
        <v>12533.5</v>
      </c>
    </row>
    <row r="41" spans="1:5" ht="25.5">
      <c r="A41" s="426"/>
      <c r="B41" s="429"/>
      <c r="C41" s="26" t="s">
        <v>323</v>
      </c>
      <c r="D41" s="113">
        <f>D47+D53+D59</f>
        <v>592.1</v>
      </c>
      <c r="E41" s="113">
        <f>E47+E53+E59</f>
        <v>592.1</v>
      </c>
    </row>
    <row r="42" spans="1:5" ht="25.5">
      <c r="A42" s="426"/>
      <c r="B42" s="429"/>
      <c r="C42" s="26" t="s">
        <v>324</v>
      </c>
      <c r="D42" s="113">
        <f t="shared" ref="D42:E42" si="9">D48+D54+D60</f>
        <v>1039.3</v>
      </c>
      <c r="E42" s="113">
        <f t="shared" si="9"/>
        <v>1039.3</v>
      </c>
    </row>
    <row r="43" spans="1:5" ht="25.5">
      <c r="A43" s="426"/>
      <c r="B43" s="429"/>
      <c r="C43" s="26" t="s">
        <v>325</v>
      </c>
      <c r="D43" s="113">
        <f t="shared" ref="D43:E43" si="10">D49+D55+D61</f>
        <v>10182.1</v>
      </c>
      <c r="E43" s="113">
        <f t="shared" si="10"/>
        <v>10182.1</v>
      </c>
    </row>
    <row r="44" spans="1:5" ht="25.5">
      <c r="A44" s="426"/>
      <c r="B44" s="429"/>
      <c r="C44" s="26" t="s">
        <v>9</v>
      </c>
      <c r="D44" s="113">
        <f t="shared" ref="D44:E44" si="11">D50+D56+D62</f>
        <v>0</v>
      </c>
      <c r="E44" s="113">
        <f t="shared" si="11"/>
        <v>0</v>
      </c>
    </row>
    <row r="45" spans="1:5" ht="25.5">
      <c r="A45" s="427"/>
      <c r="B45" s="430"/>
      <c r="C45" s="26" t="s">
        <v>326</v>
      </c>
      <c r="D45" s="113">
        <f t="shared" ref="D45:E45" si="12">D51+D57+D63</f>
        <v>720</v>
      </c>
      <c r="E45" s="113">
        <f t="shared" si="12"/>
        <v>720</v>
      </c>
    </row>
    <row r="46" spans="1:5" ht="12.75" customHeight="1">
      <c r="A46" s="420" t="s">
        <v>180</v>
      </c>
      <c r="B46" s="363" t="s">
        <v>181</v>
      </c>
      <c r="C46" s="158" t="s">
        <v>327</v>
      </c>
      <c r="D46" s="286">
        <f>SUM(D47:D51)</f>
        <v>6823.1</v>
      </c>
      <c r="E46" s="286">
        <f>SUM(E47:E51)</f>
        <v>6823.1</v>
      </c>
    </row>
    <row r="47" spans="1:5" ht="25.5">
      <c r="A47" s="421"/>
      <c r="B47" s="364"/>
      <c r="C47" s="26" t="s">
        <v>323</v>
      </c>
      <c r="D47" s="113">
        <v>0</v>
      </c>
      <c r="E47" s="113">
        <v>0</v>
      </c>
    </row>
    <row r="48" spans="1:5" ht="25.5">
      <c r="A48" s="421"/>
      <c r="B48" s="364"/>
      <c r="C48" s="26" t="s">
        <v>324</v>
      </c>
      <c r="D48" s="113">
        <v>0</v>
      </c>
      <c r="E48" s="113">
        <v>0</v>
      </c>
    </row>
    <row r="49" spans="1:5" ht="25.5">
      <c r="A49" s="421"/>
      <c r="B49" s="364"/>
      <c r="C49" s="26" t="s">
        <v>325</v>
      </c>
      <c r="D49" s="113">
        <f>'Прил.2 МБ'!I28</f>
        <v>6453.1</v>
      </c>
      <c r="E49" s="113">
        <f>'Прил.2 МБ'!J28</f>
        <v>6453.1</v>
      </c>
    </row>
    <row r="50" spans="1:5" ht="25.5">
      <c r="A50" s="421"/>
      <c r="B50" s="364"/>
      <c r="C50" s="26" t="s">
        <v>9</v>
      </c>
      <c r="D50" s="113">
        <v>0</v>
      </c>
      <c r="E50" s="113">
        <v>0</v>
      </c>
    </row>
    <row r="51" spans="1:5" ht="25.5">
      <c r="A51" s="424"/>
      <c r="B51" s="365"/>
      <c r="C51" s="26" t="s">
        <v>326</v>
      </c>
      <c r="D51" s="113">
        <v>370</v>
      </c>
      <c r="E51" s="113">
        <v>370</v>
      </c>
    </row>
    <row r="52" spans="1:5" ht="12.75" customHeight="1">
      <c r="A52" s="420" t="s">
        <v>182</v>
      </c>
      <c r="B52" s="363" t="s">
        <v>183</v>
      </c>
      <c r="C52" s="158" t="s">
        <v>327</v>
      </c>
      <c r="D52" s="286">
        <f>SUM(D53:D57)</f>
        <v>0</v>
      </c>
      <c r="E52" s="286">
        <f>SUM(E53:E57)</f>
        <v>0</v>
      </c>
    </row>
    <row r="53" spans="1:5" ht="25.5">
      <c r="A53" s="421"/>
      <c r="B53" s="364"/>
      <c r="C53" s="26" t="s">
        <v>323</v>
      </c>
      <c r="D53" s="113">
        <v>0</v>
      </c>
      <c r="E53" s="113">
        <v>0</v>
      </c>
    </row>
    <row r="54" spans="1:5" ht="25.5">
      <c r="A54" s="421"/>
      <c r="B54" s="364"/>
      <c r="C54" s="26" t="s">
        <v>324</v>
      </c>
      <c r="D54" s="113">
        <v>0</v>
      </c>
      <c r="E54" s="113">
        <v>0</v>
      </c>
    </row>
    <row r="55" spans="1:5" ht="25.5">
      <c r="A55" s="421"/>
      <c r="B55" s="364"/>
      <c r="C55" s="26" t="s">
        <v>325</v>
      </c>
      <c r="D55" s="113">
        <f>'Прил.2 МБ'!I29</f>
        <v>0</v>
      </c>
      <c r="E55" s="113">
        <f>'Прил.2 МБ'!J29</f>
        <v>0</v>
      </c>
    </row>
    <row r="56" spans="1:5" ht="25.5">
      <c r="A56" s="421"/>
      <c r="B56" s="364"/>
      <c r="C56" s="26" t="s">
        <v>9</v>
      </c>
      <c r="D56" s="113">
        <v>0</v>
      </c>
      <c r="E56" s="113">
        <v>0</v>
      </c>
    </row>
    <row r="57" spans="1:5" ht="25.5">
      <c r="A57" s="424"/>
      <c r="B57" s="365"/>
      <c r="C57" s="26" t="s">
        <v>326</v>
      </c>
      <c r="D57" s="113">
        <v>0</v>
      </c>
      <c r="E57" s="113">
        <v>0</v>
      </c>
    </row>
    <row r="58" spans="1:5" ht="12.75" customHeight="1">
      <c r="A58" s="420" t="s">
        <v>184</v>
      </c>
      <c r="B58" s="363" t="s">
        <v>185</v>
      </c>
      <c r="C58" s="158" t="s">
        <v>327</v>
      </c>
      <c r="D58" s="286">
        <f>SUM(D59:D63)</f>
        <v>5710.4</v>
      </c>
      <c r="E58" s="286">
        <f>SUM(E59:E63)</f>
        <v>5710.4</v>
      </c>
    </row>
    <row r="59" spans="1:5" ht="25.5">
      <c r="A59" s="421"/>
      <c r="B59" s="364"/>
      <c r="C59" s="26" t="s">
        <v>323</v>
      </c>
      <c r="D59" s="113">
        <v>592.1</v>
      </c>
      <c r="E59" s="113">
        <v>592.1</v>
      </c>
    </row>
    <row r="60" spans="1:5" ht="25.5">
      <c r="A60" s="421"/>
      <c r="B60" s="364"/>
      <c r="C60" s="26" t="s">
        <v>324</v>
      </c>
      <c r="D60" s="113">
        <v>1039.3</v>
      </c>
      <c r="E60" s="113">
        <v>1039.3</v>
      </c>
    </row>
    <row r="61" spans="1:5" ht="25.5">
      <c r="A61" s="421"/>
      <c r="B61" s="364"/>
      <c r="C61" s="26" t="s">
        <v>325</v>
      </c>
      <c r="D61" s="113">
        <f>'Прил.2 МБ'!I30</f>
        <v>3729</v>
      </c>
      <c r="E61" s="113">
        <f>'Прил.2 МБ'!J30</f>
        <v>3729</v>
      </c>
    </row>
    <row r="62" spans="1:5" ht="25.5">
      <c r="A62" s="421"/>
      <c r="B62" s="364"/>
      <c r="C62" s="26" t="s">
        <v>9</v>
      </c>
      <c r="D62" s="113">
        <v>0</v>
      </c>
      <c r="E62" s="113">
        <v>0</v>
      </c>
    </row>
    <row r="63" spans="1:5" ht="25.5">
      <c r="A63" s="424"/>
      <c r="B63" s="365"/>
      <c r="C63" s="26" t="s">
        <v>326</v>
      </c>
      <c r="D63" s="113">
        <v>350</v>
      </c>
      <c r="E63" s="113">
        <v>350</v>
      </c>
    </row>
    <row r="64" spans="1:5" ht="12.75" customHeight="1">
      <c r="A64" s="425" t="s">
        <v>186</v>
      </c>
      <c r="B64" s="425" t="s">
        <v>69</v>
      </c>
      <c r="C64" s="158" t="s">
        <v>327</v>
      </c>
      <c r="D64" s="286">
        <f>SUM(D65:D69)</f>
        <v>456.8</v>
      </c>
      <c r="E64" s="286">
        <f>SUM(E65:E69)</f>
        <v>455.8</v>
      </c>
    </row>
    <row r="65" spans="1:5" ht="25.5">
      <c r="A65" s="426"/>
      <c r="B65" s="426"/>
      <c r="C65" s="26" t="s">
        <v>323</v>
      </c>
      <c r="D65" s="113">
        <v>0</v>
      </c>
      <c r="E65" s="113">
        <v>0</v>
      </c>
    </row>
    <row r="66" spans="1:5" ht="25.5">
      <c r="A66" s="426"/>
      <c r="B66" s="426"/>
      <c r="C66" s="26" t="s">
        <v>324</v>
      </c>
      <c r="D66" s="113">
        <v>0</v>
      </c>
      <c r="E66" s="113">
        <v>0</v>
      </c>
    </row>
    <row r="67" spans="1:5" ht="25.5">
      <c r="A67" s="426"/>
      <c r="B67" s="426"/>
      <c r="C67" s="26" t="s">
        <v>325</v>
      </c>
      <c r="D67" s="113">
        <f>'Прил.2 МБ'!I31</f>
        <v>456.8</v>
      </c>
      <c r="E67" s="113">
        <f>'Прил.2 МБ'!J31</f>
        <v>455.8</v>
      </c>
    </row>
    <row r="68" spans="1:5" ht="25.5">
      <c r="A68" s="426"/>
      <c r="B68" s="426"/>
      <c r="C68" s="26" t="s">
        <v>9</v>
      </c>
      <c r="D68" s="113">
        <v>0</v>
      </c>
      <c r="E68" s="113">
        <v>0</v>
      </c>
    </row>
    <row r="69" spans="1:5" ht="25.5">
      <c r="A69" s="427"/>
      <c r="B69" s="427"/>
      <c r="C69" s="26" t="s">
        <v>326</v>
      </c>
      <c r="D69" s="113">
        <v>0</v>
      </c>
      <c r="E69" s="113">
        <v>0</v>
      </c>
    </row>
    <row r="70" spans="1:5" ht="12.75" customHeight="1">
      <c r="A70" s="425" t="s">
        <v>187</v>
      </c>
      <c r="B70" s="425" t="s">
        <v>188</v>
      </c>
      <c r="C70" s="158" t="s">
        <v>327</v>
      </c>
      <c r="D70" s="286">
        <f>SUM(D71:D75)</f>
        <v>481.9</v>
      </c>
      <c r="E70" s="286">
        <f>SUM(E71:E75)</f>
        <v>481.8</v>
      </c>
    </row>
    <row r="71" spans="1:5" ht="25.5">
      <c r="A71" s="426"/>
      <c r="B71" s="426"/>
      <c r="C71" s="26" t="s">
        <v>323</v>
      </c>
      <c r="D71" s="113">
        <f>D77+D83+D89</f>
        <v>0</v>
      </c>
      <c r="E71" s="113">
        <f>E77+E83+E89</f>
        <v>0</v>
      </c>
    </row>
    <row r="72" spans="1:5" ht="25.5">
      <c r="A72" s="426"/>
      <c r="B72" s="426"/>
      <c r="C72" s="26" t="s">
        <v>324</v>
      </c>
      <c r="D72" s="113">
        <f t="shared" ref="D72:E72" si="13">D78+D84+D90</f>
        <v>0</v>
      </c>
      <c r="E72" s="113">
        <f t="shared" si="13"/>
        <v>0</v>
      </c>
    </row>
    <row r="73" spans="1:5" ht="25.5">
      <c r="A73" s="426"/>
      <c r="B73" s="426"/>
      <c r="C73" s="26" t="s">
        <v>325</v>
      </c>
      <c r="D73" s="113">
        <f t="shared" ref="D73:E73" si="14">D79+D85+D91</f>
        <v>481.9</v>
      </c>
      <c r="E73" s="113">
        <f t="shared" si="14"/>
        <v>481.8</v>
      </c>
    </row>
    <row r="74" spans="1:5" ht="25.5">
      <c r="A74" s="426"/>
      <c r="B74" s="426"/>
      <c r="C74" s="26" t="s">
        <v>9</v>
      </c>
      <c r="D74" s="113">
        <f t="shared" ref="D74:E74" si="15">D80+D86+D92</f>
        <v>0</v>
      </c>
      <c r="E74" s="113">
        <f t="shared" si="15"/>
        <v>0</v>
      </c>
    </row>
    <row r="75" spans="1:5" ht="25.5">
      <c r="A75" s="427"/>
      <c r="B75" s="427"/>
      <c r="C75" s="26" t="s">
        <v>326</v>
      </c>
      <c r="D75" s="113">
        <f t="shared" ref="D75:E75" si="16">D81+D87+D93</f>
        <v>0</v>
      </c>
      <c r="E75" s="113">
        <f t="shared" si="16"/>
        <v>0</v>
      </c>
    </row>
    <row r="76" spans="1:5" ht="12.75" customHeight="1">
      <c r="A76" s="420" t="s">
        <v>189</v>
      </c>
      <c r="B76" s="363" t="s">
        <v>190</v>
      </c>
      <c r="C76" s="158" t="s">
        <v>327</v>
      </c>
      <c r="D76" s="286">
        <f>SUM(D77:D81)</f>
        <v>451.9</v>
      </c>
      <c r="E76" s="286">
        <f>SUM(E77:E81)</f>
        <v>451.8</v>
      </c>
    </row>
    <row r="77" spans="1:5" ht="25.5">
      <c r="A77" s="421"/>
      <c r="B77" s="364"/>
      <c r="C77" s="26" t="s">
        <v>323</v>
      </c>
      <c r="D77" s="113">
        <v>0</v>
      </c>
      <c r="E77" s="113">
        <v>0</v>
      </c>
    </row>
    <row r="78" spans="1:5" ht="25.5">
      <c r="A78" s="421"/>
      <c r="B78" s="364"/>
      <c r="C78" s="26" t="s">
        <v>324</v>
      </c>
      <c r="D78" s="113">
        <v>0</v>
      </c>
      <c r="E78" s="113">
        <v>0</v>
      </c>
    </row>
    <row r="79" spans="1:5" ht="25.5">
      <c r="A79" s="421"/>
      <c r="B79" s="364"/>
      <c r="C79" s="26" t="s">
        <v>325</v>
      </c>
      <c r="D79" s="113">
        <f>'Прил.2 МБ'!I33</f>
        <v>451.9</v>
      </c>
      <c r="E79" s="113">
        <f>'Прил.2 МБ'!J33</f>
        <v>451.8</v>
      </c>
    </row>
    <row r="80" spans="1:5" ht="25.5">
      <c r="A80" s="421"/>
      <c r="B80" s="364"/>
      <c r="C80" s="26" t="s">
        <v>9</v>
      </c>
      <c r="D80" s="113">
        <v>0</v>
      </c>
      <c r="E80" s="113">
        <v>0</v>
      </c>
    </row>
    <row r="81" spans="1:5" ht="25.5">
      <c r="A81" s="424"/>
      <c r="B81" s="365"/>
      <c r="C81" s="26" t="s">
        <v>326</v>
      </c>
      <c r="D81" s="113">
        <v>0</v>
      </c>
      <c r="E81" s="113">
        <v>0</v>
      </c>
    </row>
    <row r="82" spans="1:5" ht="16.5" customHeight="1">
      <c r="A82" s="420" t="s">
        <v>191</v>
      </c>
      <c r="B82" s="363" t="s">
        <v>192</v>
      </c>
      <c r="C82" s="158" t="s">
        <v>327</v>
      </c>
      <c r="D82" s="286">
        <f>SUM(D83:D87)</f>
        <v>30</v>
      </c>
      <c r="E82" s="286">
        <f>SUM(E83:E87)</f>
        <v>30</v>
      </c>
    </row>
    <row r="83" spans="1:5" ht="25.5">
      <c r="A83" s="421"/>
      <c r="B83" s="364"/>
      <c r="C83" s="26" t="s">
        <v>323</v>
      </c>
      <c r="D83" s="113">
        <v>0</v>
      </c>
      <c r="E83" s="113">
        <v>0</v>
      </c>
    </row>
    <row r="84" spans="1:5" ht="25.5">
      <c r="A84" s="421"/>
      <c r="B84" s="364"/>
      <c r="C84" s="26" t="s">
        <v>324</v>
      </c>
      <c r="D84" s="113">
        <v>0</v>
      </c>
      <c r="E84" s="113">
        <v>0</v>
      </c>
    </row>
    <row r="85" spans="1:5" ht="25.5">
      <c r="A85" s="421"/>
      <c r="B85" s="364"/>
      <c r="C85" s="26" t="s">
        <v>325</v>
      </c>
      <c r="D85" s="113">
        <f>'Прил.2 МБ'!I34</f>
        <v>30</v>
      </c>
      <c r="E85" s="113">
        <f>'Прил.2 МБ'!J34</f>
        <v>30</v>
      </c>
    </row>
    <row r="86" spans="1:5" ht="25.5">
      <c r="A86" s="421"/>
      <c r="B86" s="364"/>
      <c r="C86" s="26" t="s">
        <v>9</v>
      </c>
      <c r="D86" s="113">
        <v>0</v>
      </c>
      <c r="E86" s="113">
        <v>0</v>
      </c>
    </row>
    <row r="87" spans="1:5" ht="25.5">
      <c r="A87" s="421"/>
      <c r="B87" s="364"/>
      <c r="C87" s="26" t="s">
        <v>326</v>
      </c>
      <c r="D87" s="113">
        <v>0</v>
      </c>
      <c r="E87" s="113">
        <v>0</v>
      </c>
    </row>
    <row r="88" spans="1:5" ht="12.75" customHeight="1">
      <c r="A88" s="420" t="s">
        <v>193</v>
      </c>
      <c r="B88" s="363" t="s">
        <v>194</v>
      </c>
      <c r="C88" s="158" t="s">
        <v>327</v>
      </c>
      <c r="D88" s="286">
        <f>SUM(D89:D93)</f>
        <v>0</v>
      </c>
      <c r="E88" s="286">
        <f>SUM(E89:E93)</f>
        <v>0</v>
      </c>
    </row>
    <row r="89" spans="1:5" ht="25.5">
      <c r="A89" s="421"/>
      <c r="B89" s="364"/>
      <c r="C89" s="26" t="s">
        <v>323</v>
      </c>
      <c r="D89" s="113">
        <v>0</v>
      </c>
      <c r="E89" s="113">
        <v>0</v>
      </c>
    </row>
    <row r="90" spans="1:5" ht="25.5">
      <c r="A90" s="421"/>
      <c r="B90" s="364"/>
      <c r="C90" s="26" t="s">
        <v>324</v>
      </c>
      <c r="D90" s="113">
        <v>0</v>
      </c>
      <c r="E90" s="113">
        <v>0</v>
      </c>
    </row>
    <row r="91" spans="1:5" ht="25.5">
      <c r="A91" s="421"/>
      <c r="B91" s="364"/>
      <c r="C91" s="26" t="s">
        <v>325</v>
      </c>
      <c r="D91" s="113">
        <f>'Прил.2 МБ'!I35</f>
        <v>0</v>
      </c>
      <c r="E91" s="113">
        <f>'Прил.2 МБ'!J35</f>
        <v>0</v>
      </c>
    </row>
    <row r="92" spans="1:5" ht="25.5">
      <c r="A92" s="421"/>
      <c r="B92" s="364"/>
      <c r="C92" s="26" t="s">
        <v>9</v>
      </c>
      <c r="D92" s="113">
        <v>0</v>
      </c>
      <c r="E92" s="113">
        <v>0</v>
      </c>
    </row>
    <row r="93" spans="1:5" ht="25.5">
      <c r="A93" s="424"/>
      <c r="B93" s="365"/>
      <c r="C93" s="26" t="s">
        <v>326</v>
      </c>
      <c r="D93" s="113">
        <v>0</v>
      </c>
      <c r="E93" s="113">
        <v>0</v>
      </c>
    </row>
    <row r="94" spans="1:5" ht="12.75" customHeight="1">
      <c r="A94" s="425" t="s">
        <v>195</v>
      </c>
      <c r="B94" s="425" t="s">
        <v>70</v>
      </c>
      <c r="C94" s="158" t="s">
        <v>327</v>
      </c>
      <c r="D94" s="286">
        <f>SUM(D95:D99)</f>
        <v>257</v>
      </c>
      <c r="E94" s="286">
        <f>SUM(E95:E99)</f>
        <v>257</v>
      </c>
    </row>
    <row r="95" spans="1:5" ht="25.5">
      <c r="A95" s="426"/>
      <c r="B95" s="426"/>
      <c r="C95" s="26" t="s">
        <v>323</v>
      </c>
      <c r="D95" s="113">
        <f>D101+D107</f>
        <v>0</v>
      </c>
      <c r="E95" s="113">
        <f>E101+E107</f>
        <v>0</v>
      </c>
    </row>
    <row r="96" spans="1:5" ht="25.5">
      <c r="A96" s="426"/>
      <c r="B96" s="426"/>
      <c r="C96" s="26" t="s">
        <v>324</v>
      </c>
      <c r="D96" s="113">
        <f t="shared" ref="D96:E96" si="17">D102+D108</f>
        <v>0</v>
      </c>
      <c r="E96" s="113">
        <f t="shared" si="17"/>
        <v>0</v>
      </c>
    </row>
    <row r="97" spans="1:5" ht="25.5">
      <c r="A97" s="426"/>
      <c r="B97" s="426"/>
      <c r="C97" s="26" t="s">
        <v>325</v>
      </c>
      <c r="D97" s="113">
        <f t="shared" ref="D97:E97" si="18">D103+D109</f>
        <v>257</v>
      </c>
      <c r="E97" s="113">
        <f t="shared" si="18"/>
        <v>257</v>
      </c>
    </row>
    <row r="98" spans="1:5" ht="25.5">
      <c r="A98" s="426"/>
      <c r="B98" s="426"/>
      <c r="C98" s="26" t="s">
        <v>9</v>
      </c>
      <c r="D98" s="113">
        <f t="shared" ref="D98:E98" si="19">D104+D110</f>
        <v>0</v>
      </c>
      <c r="E98" s="113">
        <f t="shared" si="19"/>
        <v>0</v>
      </c>
    </row>
    <row r="99" spans="1:5" ht="25.5">
      <c r="A99" s="427"/>
      <c r="B99" s="427"/>
      <c r="C99" s="26" t="s">
        <v>326</v>
      </c>
      <c r="D99" s="113">
        <f t="shared" ref="D99:E99" si="20">D105+D111</f>
        <v>0</v>
      </c>
      <c r="E99" s="113">
        <f t="shared" si="20"/>
        <v>0</v>
      </c>
    </row>
    <row r="100" spans="1:5" ht="12.75" customHeight="1">
      <c r="A100" s="420" t="s">
        <v>196</v>
      </c>
      <c r="B100" s="363" t="s">
        <v>197</v>
      </c>
      <c r="C100" s="158" t="s">
        <v>327</v>
      </c>
      <c r="D100" s="286">
        <f>SUM(D101:D105)</f>
        <v>42</v>
      </c>
      <c r="E100" s="286">
        <f>SUM(E101:E105)</f>
        <v>42</v>
      </c>
    </row>
    <row r="101" spans="1:5" ht="25.5">
      <c r="A101" s="421"/>
      <c r="B101" s="364"/>
      <c r="C101" s="26" t="s">
        <v>323</v>
      </c>
      <c r="D101" s="283">
        <v>0</v>
      </c>
      <c r="E101" s="283">
        <v>0</v>
      </c>
    </row>
    <row r="102" spans="1:5" ht="25.5">
      <c r="A102" s="421"/>
      <c r="B102" s="364"/>
      <c r="C102" s="26" t="s">
        <v>324</v>
      </c>
      <c r="D102" s="283">
        <v>0</v>
      </c>
      <c r="E102" s="283">
        <v>0</v>
      </c>
    </row>
    <row r="103" spans="1:5" ht="25.5">
      <c r="A103" s="421"/>
      <c r="B103" s="364"/>
      <c r="C103" s="26" t="s">
        <v>325</v>
      </c>
      <c r="D103" s="113">
        <f>'Прил.2 МБ'!I37</f>
        <v>42</v>
      </c>
      <c r="E103" s="113">
        <f>'Прил.2 МБ'!J37</f>
        <v>42</v>
      </c>
    </row>
    <row r="104" spans="1:5" ht="25.5">
      <c r="A104" s="421"/>
      <c r="B104" s="364"/>
      <c r="C104" s="26" t="s">
        <v>9</v>
      </c>
      <c r="D104" s="283">
        <v>0</v>
      </c>
      <c r="E104" s="283">
        <v>0</v>
      </c>
    </row>
    <row r="105" spans="1:5" ht="25.5">
      <c r="A105" s="424"/>
      <c r="B105" s="365"/>
      <c r="C105" s="26" t="s">
        <v>326</v>
      </c>
      <c r="D105" s="283">
        <v>0</v>
      </c>
      <c r="E105" s="283">
        <v>0</v>
      </c>
    </row>
    <row r="106" spans="1:5" ht="12.75" customHeight="1">
      <c r="A106" s="420" t="s">
        <v>198</v>
      </c>
      <c r="B106" s="363" t="s">
        <v>199</v>
      </c>
      <c r="C106" s="158" t="s">
        <v>327</v>
      </c>
      <c r="D106" s="286">
        <f>SUM(D107:D111)</f>
        <v>215</v>
      </c>
      <c r="E106" s="286">
        <f>SUM(E107:E111)</f>
        <v>215</v>
      </c>
    </row>
    <row r="107" spans="1:5" ht="25.5">
      <c r="A107" s="421"/>
      <c r="B107" s="364"/>
      <c r="C107" s="26" t="s">
        <v>323</v>
      </c>
      <c r="D107" s="283">
        <v>0</v>
      </c>
      <c r="E107" s="283">
        <v>0</v>
      </c>
    </row>
    <row r="108" spans="1:5" ht="25.5">
      <c r="A108" s="421"/>
      <c r="B108" s="364"/>
      <c r="C108" s="26" t="s">
        <v>324</v>
      </c>
      <c r="D108" s="283">
        <v>0</v>
      </c>
      <c r="E108" s="283">
        <v>0</v>
      </c>
    </row>
    <row r="109" spans="1:5" ht="25.5">
      <c r="A109" s="421"/>
      <c r="B109" s="364"/>
      <c r="C109" s="26" t="s">
        <v>325</v>
      </c>
      <c r="D109" s="283">
        <f>'Прил.2 МБ'!I38</f>
        <v>215</v>
      </c>
      <c r="E109" s="283">
        <f>'Прил.2 МБ'!J38</f>
        <v>215</v>
      </c>
    </row>
    <row r="110" spans="1:5" ht="25.5">
      <c r="A110" s="421"/>
      <c r="B110" s="364"/>
      <c r="C110" s="26" t="s">
        <v>9</v>
      </c>
      <c r="D110" s="283">
        <v>0</v>
      </c>
      <c r="E110" s="283">
        <v>0</v>
      </c>
    </row>
    <row r="111" spans="1:5" ht="25.5">
      <c r="A111" s="424"/>
      <c r="B111" s="365"/>
      <c r="C111" s="26" t="s">
        <v>326</v>
      </c>
      <c r="D111" s="283">
        <v>0</v>
      </c>
      <c r="E111" s="283">
        <v>0</v>
      </c>
    </row>
    <row r="112" spans="1:5" ht="15" customHeight="1">
      <c r="A112" s="447" t="s">
        <v>200</v>
      </c>
      <c r="B112" s="448"/>
      <c r="C112" s="448"/>
      <c r="D112" s="448"/>
      <c r="E112" s="449"/>
    </row>
    <row r="113" spans="1:5" ht="12.75" customHeight="1">
      <c r="A113" s="425" t="s">
        <v>201</v>
      </c>
      <c r="B113" s="425" t="s">
        <v>202</v>
      </c>
      <c r="C113" s="158" t="s">
        <v>327</v>
      </c>
      <c r="D113" s="286">
        <f>SUM(D114:D118)</f>
        <v>314.60000000000002</v>
      </c>
      <c r="E113" s="286">
        <f>SUM(E114:E118)</f>
        <v>314.60000000000002</v>
      </c>
    </row>
    <row r="114" spans="1:5" ht="25.5">
      <c r="A114" s="426"/>
      <c r="B114" s="426"/>
      <c r="C114" s="26" t="s">
        <v>323</v>
      </c>
      <c r="D114" s="113">
        <f>D120+D126</f>
        <v>0</v>
      </c>
      <c r="E114" s="113">
        <f>E120+E126</f>
        <v>0</v>
      </c>
    </row>
    <row r="115" spans="1:5" ht="25.5">
      <c r="A115" s="426"/>
      <c r="B115" s="426"/>
      <c r="C115" s="26" t="s">
        <v>324</v>
      </c>
      <c r="D115" s="113">
        <f t="shared" ref="D115:E115" si="21">D121+D127</f>
        <v>0</v>
      </c>
      <c r="E115" s="113">
        <f t="shared" si="21"/>
        <v>0</v>
      </c>
    </row>
    <row r="116" spans="1:5" ht="25.5">
      <c r="A116" s="426"/>
      <c r="B116" s="426"/>
      <c r="C116" s="26" t="s">
        <v>325</v>
      </c>
      <c r="D116" s="113">
        <f t="shared" ref="D116:E116" si="22">D122+D128</f>
        <v>314.60000000000002</v>
      </c>
      <c r="E116" s="113">
        <f t="shared" si="22"/>
        <v>314.60000000000002</v>
      </c>
    </row>
    <row r="117" spans="1:5" ht="25.5">
      <c r="A117" s="426"/>
      <c r="B117" s="426"/>
      <c r="C117" s="26" t="s">
        <v>9</v>
      </c>
      <c r="D117" s="113">
        <f t="shared" ref="D117:E117" si="23">D123+D129</f>
        <v>0</v>
      </c>
      <c r="E117" s="113">
        <f t="shared" si="23"/>
        <v>0</v>
      </c>
    </row>
    <row r="118" spans="1:5" ht="25.5">
      <c r="A118" s="427"/>
      <c r="B118" s="427"/>
      <c r="C118" s="26" t="s">
        <v>326</v>
      </c>
      <c r="D118" s="113">
        <f t="shared" ref="D118:E118" si="24">D124+D130</f>
        <v>0</v>
      </c>
      <c r="E118" s="113">
        <f t="shared" si="24"/>
        <v>0</v>
      </c>
    </row>
    <row r="119" spans="1:5" ht="12.75" customHeight="1">
      <c r="A119" s="420" t="s">
        <v>203</v>
      </c>
      <c r="B119" s="420" t="s">
        <v>204</v>
      </c>
      <c r="C119" s="158" t="s">
        <v>327</v>
      </c>
      <c r="D119" s="286">
        <f>SUM(D120:D124)</f>
        <v>314.60000000000002</v>
      </c>
      <c r="E119" s="286">
        <f>SUM(E120:E124)</f>
        <v>314.60000000000002</v>
      </c>
    </row>
    <row r="120" spans="1:5" ht="25.5">
      <c r="A120" s="421"/>
      <c r="B120" s="421"/>
      <c r="C120" s="26" t="s">
        <v>323</v>
      </c>
      <c r="D120" s="283">
        <v>0</v>
      </c>
      <c r="E120" s="283">
        <v>0</v>
      </c>
    </row>
    <row r="121" spans="1:5" ht="25.5">
      <c r="A121" s="421"/>
      <c r="B121" s="421"/>
      <c r="C121" s="26" t="s">
        <v>324</v>
      </c>
      <c r="D121" s="283">
        <v>0</v>
      </c>
      <c r="E121" s="283">
        <v>0</v>
      </c>
    </row>
    <row r="122" spans="1:5" ht="25.5">
      <c r="A122" s="421"/>
      <c r="B122" s="421"/>
      <c r="C122" s="26" t="s">
        <v>325</v>
      </c>
      <c r="D122" s="113">
        <f>'Прил.2 МБ'!I41</f>
        <v>314.60000000000002</v>
      </c>
      <c r="E122" s="113">
        <f>'Прил.2 МБ'!J41</f>
        <v>314.60000000000002</v>
      </c>
    </row>
    <row r="123" spans="1:5" ht="25.5">
      <c r="A123" s="421"/>
      <c r="B123" s="421"/>
      <c r="C123" s="26" t="s">
        <v>9</v>
      </c>
      <c r="D123" s="283">
        <v>0</v>
      </c>
      <c r="E123" s="283">
        <v>0</v>
      </c>
    </row>
    <row r="124" spans="1:5" ht="25.5">
      <c r="A124" s="424"/>
      <c r="B124" s="424"/>
      <c r="C124" s="26" t="s">
        <v>326</v>
      </c>
      <c r="D124" s="283">
        <v>0</v>
      </c>
      <c r="E124" s="283">
        <v>0</v>
      </c>
    </row>
    <row r="125" spans="1:5" ht="12.75" customHeight="1">
      <c r="A125" s="363" t="s">
        <v>205</v>
      </c>
      <c r="B125" s="363" t="s">
        <v>206</v>
      </c>
      <c r="C125" s="158" t="s">
        <v>327</v>
      </c>
      <c r="D125" s="286">
        <f>SUM(D126:D130)</f>
        <v>0</v>
      </c>
      <c r="E125" s="286">
        <f>SUM(E126:E130)</f>
        <v>0</v>
      </c>
    </row>
    <row r="126" spans="1:5" ht="25.5">
      <c r="A126" s="364"/>
      <c r="B126" s="364"/>
      <c r="C126" s="26" t="s">
        <v>323</v>
      </c>
      <c r="D126" s="283">
        <v>0</v>
      </c>
      <c r="E126" s="283">
        <v>0</v>
      </c>
    </row>
    <row r="127" spans="1:5" ht="25.5">
      <c r="A127" s="364"/>
      <c r="B127" s="364"/>
      <c r="C127" s="26" t="s">
        <v>324</v>
      </c>
      <c r="D127" s="283">
        <v>0</v>
      </c>
      <c r="E127" s="283">
        <v>0</v>
      </c>
    </row>
    <row r="128" spans="1:5" ht="25.5">
      <c r="A128" s="364"/>
      <c r="B128" s="364"/>
      <c r="C128" s="26" t="s">
        <v>325</v>
      </c>
      <c r="D128" s="283">
        <f>'Прил.2 МБ'!I42</f>
        <v>0</v>
      </c>
      <c r="E128" s="283">
        <f>'Прил.2 МБ'!J42</f>
        <v>0</v>
      </c>
    </row>
    <row r="129" spans="1:5" ht="25.5">
      <c r="A129" s="364"/>
      <c r="B129" s="364"/>
      <c r="C129" s="26" t="s">
        <v>9</v>
      </c>
      <c r="D129" s="283">
        <v>0</v>
      </c>
      <c r="E129" s="283">
        <v>0</v>
      </c>
    </row>
    <row r="130" spans="1:5" ht="25.5">
      <c r="A130" s="365"/>
      <c r="B130" s="365"/>
      <c r="C130" s="26" t="s">
        <v>326</v>
      </c>
      <c r="D130" s="283">
        <v>0</v>
      </c>
      <c r="E130" s="283">
        <v>0</v>
      </c>
    </row>
    <row r="131" spans="1:5">
      <c r="A131" s="133"/>
      <c r="B131" s="106"/>
      <c r="C131" s="30"/>
      <c r="D131" s="296"/>
      <c r="E131" s="107"/>
    </row>
    <row r="132" spans="1:5" ht="28.5" customHeight="1">
      <c r="A132" s="447" t="s">
        <v>207</v>
      </c>
      <c r="B132" s="448"/>
      <c r="C132" s="448"/>
      <c r="D132" s="448"/>
      <c r="E132" s="449"/>
    </row>
    <row r="133" spans="1:5" ht="12.75" customHeight="1">
      <c r="A133" s="425" t="s">
        <v>208</v>
      </c>
      <c r="B133" s="425" t="s">
        <v>209</v>
      </c>
      <c r="C133" s="158" t="s">
        <v>327</v>
      </c>
      <c r="D133" s="286">
        <f>SUM(D134:D138)</f>
        <v>784.2</v>
      </c>
      <c r="E133" s="286">
        <f>SUM(E134:E138)</f>
        <v>784.2</v>
      </c>
    </row>
    <row r="134" spans="1:5" ht="25.5">
      <c r="A134" s="426"/>
      <c r="B134" s="426"/>
      <c r="C134" s="26" t="s">
        <v>323</v>
      </c>
      <c r="D134" s="113">
        <f>D140</f>
        <v>0</v>
      </c>
      <c r="E134" s="113">
        <f>E140</f>
        <v>0</v>
      </c>
    </row>
    <row r="135" spans="1:5" ht="25.5">
      <c r="A135" s="426"/>
      <c r="B135" s="426"/>
      <c r="C135" s="26" t="s">
        <v>324</v>
      </c>
      <c r="D135" s="113">
        <f t="shared" ref="D135:E135" si="25">D141</f>
        <v>0</v>
      </c>
      <c r="E135" s="113">
        <f t="shared" si="25"/>
        <v>0</v>
      </c>
    </row>
    <row r="136" spans="1:5" ht="25.5">
      <c r="A136" s="426"/>
      <c r="B136" s="426"/>
      <c r="C136" s="26" t="s">
        <v>325</v>
      </c>
      <c r="D136" s="113">
        <f t="shared" ref="D136:E136" si="26">D142</f>
        <v>784.2</v>
      </c>
      <c r="E136" s="113">
        <f t="shared" si="26"/>
        <v>784.2</v>
      </c>
    </row>
    <row r="137" spans="1:5" ht="25.5">
      <c r="A137" s="426"/>
      <c r="B137" s="426"/>
      <c r="C137" s="26" t="s">
        <v>9</v>
      </c>
      <c r="D137" s="113">
        <f t="shared" ref="D137:E137" si="27">D143</f>
        <v>0</v>
      </c>
      <c r="E137" s="113">
        <f t="shared" si="27"/>
        <v>0</v>
      </c>
    </row>
    <row r="138" spans="1:5" ht="25.5">
      <c r="A138" s="427"/>
      <c r="B138" s="427"/>
      <c r="C138" s="26" t="s">
        <v>326</v>
      </c>
      <c r="D138" s="113">
        <f t="shared" ref="D138:E138" si="28">D144</f>
        <v>0</v>
      </c>
      <c r="E138" s="113">
        <f t="shared" si="28"/>
        <v>0</v>
      </c>
    </row>
    <row r="139" spans="1:5" ht="12.75" customHeight="1">
      <c r="A139" s="420" t="s">
        <v>210</v>
      </c>
      <c r="B139" s="420" t="s">
        <v>211</v>
      </c>
      <c r="C139" s="158" t="s">
        <v>327</v>
      </c>
      <c r="D139" s="286">
        <f>SUM(D140:D144)</f>
        <v>784.2</v>
      </c>
      <c r="E139" s="286">
        <f>SUM(E140:E144)</f>
        <v>784.2</v>
      </c>
    </row>
    <row r="140" spans="1:5" ht="25.5">
      <c r="A140" s="421"/>
      <c r="B140" s="421"/>
      <c r="C140" s="26" t="s">
        <v>323</v>
      </c>
      <c r="D140" s="283">
        <v>0</v>
      </c>
      <c r="E140" s="283">
        <v>0</v>
      </c>
    </row>
    <row r="141" spans="1:5" ht="25.5">
      <c r="A141" s="421"/>
      <c r="B141" s="421"/>
      <c r="C141" s="26" t="s">
        <v>324</v>
      </c>
      <c r="D141" s="283">
        <v>0</v>
      </c>
      <c r="E141" s="283">
        <v>0</v>
      </c>
    </row>
    <row r="142" spans="1:5" ht="25.5">
      <c r="A142" s="421"/>
      <c r="B142" s="421"/>
      <c r="C142" s="26" t="s">
        <v>325</v>
      </c>
      <c r="D142" s="283">
        <f>'Прил.2 МБ'!I45</f>
        <v>784.2</v>
      </c>
      <c r="E142" s="283">
        <f>'Прил.2 МБ'!J45</f>
        <v>784.2</v>
      </c>
    </row>
    <row r="143" spans="1:5" ht="25.5">
      <c r="A143" s="421"/>
      <c r="B143" s="421"/>
      <c r="C143" s="26" t="s">
        <v>9</v>
      </c>
      <c r="D143" s="283">
        <v>0</v>
      </c>
      <c r="E143" s="283">
        <v>0</v>
      </c>
    </row>
    <row r="144" spans="1:5" ht="25.5">
      <c r="A144" s="424"/>
      <c r="B144" s="424"/>
      <c r="C144" s="26" t="s">
        <v>326</v>
      </c>
      <c r="D144" s="283">
        <v>0</v>
      </c>
      <c r="E144" s="283">
        <v>0</v>
      </c>
    </row>
    <row r="145" spans="1:5" ht="15" customHeight="1">
      <c r="A145" s="444" t="s">
        <v>212</v>
      </c>
      <c r="B145" s="444"/>
      <c r="C145" s="444"/>
      <c r="D145" s="444"/>
      <c r="E145" s="444"/>
    </row>
    <row r="146" spans="1:5" ht="15" customHeight="1">
      <c r="A146" s="425" t="s">
        <v>213</v>
      </c>
      <c r="B146" s="425" t="s">
        <v>214</v>
      </c>
      <c r="C146" s="158" t="s">
        <v>327</v>
      </c>
      <c r="D146" s="286">
        <f>SUM(D147:D151)</f>
        <v>27860</v>
      </c>
      <c r="E146" s="286">
        <f>SUM(E147:E151)</f>
        <v>27859.5</v>
      </c>
    </row>
    <row r="147" spans="1:5" ht="25.5" customHeight="1">
      <c r="A147" s="426"/>
      <c r="B147" s="426"/>
      <c r="C147" s="26" t="s">
        <v>323</v>
      </c>
      <c r="D147" s="283">
        <f>D153+D159+D165</f>
        <v>2645.5</v>
      </c>
      <c r="E147" s="283">
        <f>E153+E159+E165</f>
        <v>2645.5</v>
      </c>
    </row>
    <row r="148" spans="1:5" ht="25.5">
      <c r="A148" s="426"/>
      <c r="B148" s="426"/>
      <c r="C148" s="26" t="s">
        <v>324</v>
      </c>
      <c r="D148" s="283">
        <f t="shared" ref="D148:E148" si="29">D154+D160+D166</f>
        <v>3094.2</v>
      </c>
      <c r="E148" s="283">
        <f t="shared" si="29"/>
        <v>3094.2</v>
      </c>
    </row>
    <row r="149" spans="1:5" ht="25.5">
      <c r="A149" s="426"/>
      <c r="B149" s="426"/>
      <c r="C149" s="26" t="s">
        <v>325</v>
      </c>
      <c r="D149" s="283">
        <f t="shared" ref="D149:E149" si="30">D155+D161+D167</f>
        <v>20659.3</v>
      </c>
      <c r="E149" s="283">
        <f t="shared" si="30"/>
        <v>20658.8</v>
      </c>
    </row>
    <row r="150" spans="1:5" ht="25.5">
      <c r="A150" s="426"/>
      <c r="B150" s="426"/>
      <c r="C150" s="26" t="s">
        <v>9</v>
      </c>
      <c r="D150" s="283">
        <f t="shared" ref="D150:E150" si="31">D156+D162+D168</f>
        <v>0</v>
      </c>
      <c r="E150" s="283">
        <f t="shared" si="31"/>
        <v>0</v>
      </c>
    </row>
    <row r="151" spans="1:5" ht="25.5">
      <c r="A151" s="427"/>
      <c r="B151" s="427"/>
      <c r="C151" s="26" t="s">
        <v>326</v>
      </c>
      <c r="D151" s="283">
        <f t="shared" ref="D151:E151" si="32">D157+D163+D169</f>
        <v>1461</v>
      </c>
      <c r="E151" s="283">
        <f t="shared" si="32"/>
        <v>1461</v>
      </c>
    </row>
    <row r="152" spans="1:5" ht="12.75" customHeight="1">
      <c r="A152" s="363" t="s">
        <v>215</v>
      </c>
      <c r="B152" s="363" t="s">
        <v>216</v>
      </c>
      <c r="C152" s="158" t="s">
        <v>327</v>
      </c>
      <c r="D152" s="286">
        <f>SUM(D153:D157)</f>
        <v>26001.7</v>
      </c>
      <c r="E152" s="286">
        <f>SUM(E153:E157)</f>
        <v>26001.4</v>
      </c>
    </row>
    <row r="153" spans="1:5" ht="25.5">
      <c r="A153" s="364"/>
      <c r="B153" s="364"/>
      <c r="C153" s="26" t="s">
        <v>323</v>
      </c>
      <c r="D153" s="283">
        <v>2645.5</v>
      </c>
      <c r="E153" s="283">
        <v>2645.5</v>
      </c>
    </row>
    <row r="154" spans="1:5" ht="25.5">
      <c r="A154" s="364"/>
      <c r="B154" s="364"/>
      <c r="C154" s="26" t="s">
        <v>324</v>
      </c>
      <c r="D154" s="283">
        <v>3094.2</v>
      </c>
      <c r="E154" s="283">
        <v>3094.2</v>
      </c>
    </row>
    <row r="155" spans="1:5" ht="25.5">
      <c r="A155" s="364"/>
      <c r="B155" s="364"/>
      <c r="C155" s="26" t="s">
        <v>325</v>
      </c>
      <c r="D155" s="283">
        <f>'Прил.2 МБ'!I48</f>
        <v>18801</v>
      </c>
      <c r="E155" s="283">
        <f>'Прил.2 МБ'!J48</f>
        <v>18800.7</v>
      </c>
    </row>
    <row r="156" spans="1:5" ht="25.5">
      <c r="A156" s="364"/>
      <c r="B156" s="364"/>
      <c r="C156" s="26" t="s">
        <v>9</v>
      </c>
      <c r="D156" s="283">
        <v>0</v>
      </c>
      <c r="E156" s="283">
        <v>0</v>
      </c>
    </row>
    <row r="157" spans="1:5" ht="25.5">
      <c r="A157" s="365"/>
      <c r="B157" s="365"/>
      <c r="C157" s="26" t="s">
        <v>326</v>
      </c>
      <c r="D157" s="283">
        <v>1461</v>
      </c>
      <c r="E157" s="283">
        <v>1461</v>
      </c>
    </row>
    <row r="158" spans="1:5" ht="15" customHeight="1">
      <c r="A158" s="445" t="s">
        <v>217</v>
      </c>
      <c r="B158" s="445" t="s">
        <v>218</v>
      </c>
      <c r="C158" s="158" t="s">
        <v>327</v>
      </c>
      <c r="D158" s="286">
        <f>SUM(D159:D163)</f>
        <v>1858.3</v>
      </c>
      <c r="E158" s="286">
        <f>SUM(E159:E163)</f>
        <v>1858.1</v>
      </c>
    </row>
    <row r="159" spans="1:5" ht="25.5">
      <c r="A159" s="445"/>
      <c r="B159" s="445"/>
      <c r="C159" s="26" t="s">
        <v>323</v>
      </c>
      <c r="D159" s="283">
        <v>0</v>
      </c>
      <c r="E159" s="283">
        <v>0</v>
      </c>
    </row>
    <row r="160" spans="1:5" ht="25.5">
      <c r="A160" s="445"/>
      <c r="B160" s="445"/>
      <c r="C160" s="26" t="s">
        <v>324</v>
      </c>
      <c r="D160" s="283">
        <v>0</v>
      </c>
      <c r="E160" s="283">
        <v>0</v>
      </c>
    </row>
    <row r="161" spans="1:5" ht="25.5">
      <c r="A161" s="445"/>
      <c r="B161" s="445"/>
      <c r="C161" s="26" t="s">
        <v>325</v>
      </c>
      <c r="D161" s="283">
        <f>'Прил.2 МБ'!I49</f>
        <v>1858.3</v>
      </c>
      <c r="E161" s="283">
        <f>'Прил.2 МБ'!J49</f>
        <v>1858.1</v>
      </c>
    </row>
    <row r="162" spans="1:5" ht="25.5">
      <c r="A162" s="445"/>
      <c r="B162" s="445"/>
      <c r="C162" s="26" t="s">
        <v>9</v>
      </c>
      <c r="D162" s="283">
        <v>0</v>
      </c>
      <c r="E162" s="283">
        <v>0</v>
      </c>
    </row>
    <row r="163" spans="1:5" ht="25.5">
      <c r="A163" s="445"/>
      <c r="B163" s="445"/>
      <c r="C163" s="26" t="s">
        <v>326</v>
      </c>
      <c r="D163" s="283">
        <v>0</v>
      </c>
      <c r="E163" s="283">
        <v>0</v>
      </c>
    </row>
    <row r="164" spans="1:5" ht="15" customHeight="1">
      <c r="A164" s="445" t="s">
        <v>219</v>
      </c>
      <c r="B164" s="445" t="s">
        <v>220</v>
      </c>
      <c r="C164" s="158" t="s">
        <v>327</v>
      </c>
      <c r="D164" s="286">
        <f>SUM(D165:D169)</f>
        <v>0</v>
      </c>
      <c r="E164" s="286">
        <f>SUM(E165:E169)</f>
        <v>0</v>
      </c>
    </row>
    <row r="165" spans="1:5" ht="25.5">
      <c r="A165" s="445"/>
      <c r="B165" s="445"/>
      <c r="C165" s="26" t="s">
        <v>323</v>
      </c>
      <c r="D165" s="283">
        <v>0</v>
      </c>
      <c r="E165" s="283">
        <v>0</v>
      </c>
    </row>
    <row r="166" spans="1:5" ht="25.5">
      <c r="A166" s="445"/>
      <c r="B166" s="445"/>
      <c r="C166" s="26" t="s">
        <v>324</v>
      </c>
      <c r="D166" s="283">
        <v>0</v>
      </c>
      <c r="E166" s="283">
        <v>0</v>
      </c>
    </row>
    <row r="167" spans="1:5" ht="25.5">
      <c r="A167" s="445"/>
      <c r="B167" s="445"/>
      <c r="C167" s="26" t="s">
        <v>325</v>
      </c>
      <c r="D167" s="113">
        <f>'Прил.2 МБ'!I50</f>
        <v>0</v>
      </c>
      <c r="E167" s="113">
        <f>'Прил.2 МБ'!J50</f>
        <v>0</v>
      </c>
    </row>
    <row r="168" spans="1:5" ht="25.5">
      <c r="A168" s="445"/>
      <c r="B168" s="445"/>
      <c r="C168" s="26" t="s">
        <v>9</v>
      </c>
      <c r="D168" s="283">
        <v>0</v>
      </c>
      <c r="E168" s="283">
        <v>0</v>
      </c>
    </row>
    <row r="169" spans="1:5" ht="25.5">
      <c r="A169" s="445"/>
      <c r="B169" s="445"/>
      <c r="C169" s="26" t="s">
        <v>326</v>
      </c>
      <c r="D169" s="283">
        <v>0</v>
      </c>
      <c r="E169" s="283">
        <v>0</v>
      </c>
    </row>
    <row r="170" spans="1:5" ht="12.75" customHeight="1">
      <c r="A170" s="437" t="s">
        <v>221</v>
      </c>
      <c r="B170" s="437" t="s">
        <v>71</v>
      </c>
      <c r="C170" s="158" t="s">
        <v>327</v>
      </c>
      <c r="D170" s="286">
        <f>SUM(D171:D175)</f>
        <v>3853</v>
      </c>
      <c r="E170" s="286">
        <f>SUM(E171:E175)</f>
        <v>3853</v>
      </c>
    </row>
    <row r="171" spans="1:5" ht="25.5">
      <c r="A171" s="437"/>
      <c r="B171" s="437"/>
      <c r="C171" s="26" t="s">
        <v>323</v>
      </c>
      <c r="D171" s="113">
        <v>0</v>
      </c>
      <c r="E171" s="113">
        <v>0</v>
      </c>
    </row>
    <row r="172" spans="1:5" ht="25.5">
      <c r="A172" s="437"/>
      <c r="B172" s="437"/>
      <c r="C172" s="26" t="s">
        <v>324</v>
      </c>
      <c r="D172" s="113">
        <v>0</v>
      </c>
      <c r="E172" s="113">
        <v>0</v>
      </c>
    </row>
    <row r="173" spans="1:5" ht="25.5">
      <c r="A173" s="437"/>
      <c r="B173" s="437"/>
      <c r="C173" s="26" t="s">
        <v>325</v>
      </c>
      <c r="D173" s="113">
        <f>'Прил.2 МБ'!I51</f>
        <v>3853</v>
      </c>
      <c r="E173" s="113">
        <f>'Прил.2 МБ'!J51</f>
        <v>3853</v>
      </c>
    </row>
    <row r="174" spans="1:5" ht="25.5">
      <c r="A174" s="437"/>
      <c r="B174" s="437"/>
      <c r="C174" s="26" t="s">
        <v>9</v>
      </c>
      <c r="D174" s="113">
        <v>0</v>
      </c>
      <c r="E174" s="113">
        <v>0</v>
      </c>
    </row>
    <row r="175" spans="1:5" ht="25.5">
      <c r="A175" s="437"/>
      <c r="B175" s="437"/>
      <c r="C175" s="26" t="s">
        <v>326</v>
      </c>
      <c r="D175" s="113">
        <v>0</v>
      </c>
      <c r="E175" s="113">
        <v>0</v>
      </c>
    </row>
    <row r="176" spans="1:5" ht="23.25" customHeight="1">
      <c r="A176" s="428" t="s">
        <v>358</v>
      </c>
      <c r="B176" s="428" t="s">
        <v>359</v>
      </c>
      <c r="C176" s="158" t="s">
        <v>327</v>
      </c>
      <c r="D176" s="286">
        <f>SUM(D177:D181)</f>
        <v>0</v>
      </c>
      <c r="E176" s="286">
        <f>SUM(E177:E181)</f>
        <v>0</v>
      </c>
    </row>
    <row r="177" spans="1:5" ht="25.5">
      <c r="A177" s="429"/>
      <c r="B177" s="429"/>
      <c r="C177" s="26" t="s">
        <v>323</v>
      </c>
      <c r="D177" s="113">
        <f t="shared" ref="D177:E177" si="33">D183</f>
        <v>0</v>
      </c>
      <c r="E177" s="113">
        <f t="shared" si="33"/>
        <v>0</v>
      </c>
    </row>
    <row r="178" spans="1:5" ht="25.5">
      <c r="A178" s="429"/>
      <c r="B178" s="429"/>
      <c r="C178" s="26" t="s">
        <v>324</v>
      </c>
      <c r="D178" s="113">
        <f t="shared" ref="D178:E178" si="34">D184</f>
        <v>0</v>
      </c>
      <c r="E178" s="113">
        <f t="shared" si="34"/>
        <v>0</v>
      </c>
    </row>
    <row r="179" spans="1:5" ht="25.5">
      <c r="A179" s="429"/>
      <c r="B179" s="429"/>
      <c r="C179" s="26" t="s">
        <v>325</v>
      </c>
      <c r="D179" s="113">
        <f>D185</f>
        <v>0</v>
      </c>
      <c r="E179" s="113">
        <f>E185</f>
        <v>0</v>
      </c>
    </row>
    <row r="180" spans="1:5" ht="25.5">
      <c r="A180" s="429"/>
      <c r="B180" s="429"/>
      <c r="C180" s="26" t="s">
        <v>9</v>
      </c>
      <c r="D180" s="113">
        <f t="shared" ref="D180:E180" si="35">D186</f>
        <v>0</v>
      </c>
      <c r="E180" s="113">
        <f t="shared" si="35"/>
        <v>0</v>
      </c>
    </row>
    <row r="181" spans="1:5" ht="25.5">
      <c r="A181" s="430"/>
      <c r="B181" s="430"/>
      <c r="C181" s="26" t="s">
        <v>326</v>
      </c>
      <c r="D181" s="113">
        <f t="shared" ref="D181:E181" si="36">D187</f>
        <v>0</v>
      </c>
      <c r="E181" s="113">
        <f t="shared" si="36"/>
        <v>0</v>
      </c>
    </row>
    <row r="182" spans="1:5" ht="12.75" customHeight="1">
      <c r="A182" s="363" t="s">
        <v>360</v>
      </c>
      <c r="B182" s="363" t="s">
        <v>361</v>
      </c>
      <c r="C182" s="158" t="s">
        <v>327</v>
      </c>
      <c r="D182" s="286">
        <f>SUM(D183:D187)</f>
        <v>0</v>
      </c>
      <c r="E182" s="286">
        <f>SUM(E183:E187)</f>
        <v>0</v>
      </c>
    </row>
    <row r="183" spans="1:5" ht="19.5" customHeight="1">
      <c r="A183" s="364"/>
      <c r="B183" s="364"/>
      <c r="C183" s="26" t="s">
        <v>323</v>
      </c>
      <c r="D183" s="113">
        <v>0</v>
      </c>
      <c r="E183" s="113">
        <v>0</v>
      </c>
    </row>
    <row r="184" spans="1:5" ht="25.5">
      <c r="A184" s="364"/>
      <c r="B184" s="364"/>
      <c r="C184" s="26" t="s">
        <v>324</v>
      </c>
      <c r="D184" s="113">
        <v>0</v>
      </c>
      <c r="E184" s="113">
        <v>0</v>
      </c>
    </row>
    <row r="185" spans="1:5" ht="25.5">
      <c r="A185" s="364"/>
      <c r="B185" s="364"/>
      <c r="C185" s="26" t="s">
        <v>325</v>
      </c>
      <c r="D185" s="113">
        <v>0</v>
      </c>
      <c r="E185" s="113">
        <v>0</v>
      </c>
    </row>
    <row r="186" spans="1:5" ht="25.5">
      <c r="A186" s="364"/>
      <c r="B186" s="364"/>
      <c r="C186" s="26" t="s">
        <v>9</v>
      </c>
      <c r="D186" s="113">
        <v>0</v>
      </c>
      <c r="E186" s="113">
        <v>0</v>
      </c>
    </row>
    <row r="187" spans="1:5" ht="25.5">
      <c r="A187" s="365"/>
      <c r="B187" s="365"/>
      <c r="C187" s="26" t="s">
        <v>326</v>
      </c>
      <c r="D187" s="113">
        <v>0</v>
      </c>
      <c r="E187" s="113">
        <v>0</v>
      </c>
    </row>
    <row r="188" spans="1:5">
      <c r="A188" s="446" t="s">
        <v>18</v>
      </c>
      <c r="B188" s="446" t="s">
        <v>223</v>
      </c>
      <c r="C188" s="158" t="s">
        <v>327</v>
      </c>
      <c r="D188" s="286">
        <f>SUM(D189:D193)</f>
        <v>20040.599999999999</v>
      </c>
      <c r="E188" s="286">
        <f>SUM(E189:E193)</f>
        <v>20038.5</v>
      </c>
    </row>
    <row r="189" spans="1:5" ht="22.5" customHeight="1">
      <c r="A189" s="446"/>
      <c r="B189" s="446"/>
      <c r="C189" s="26" t="s">
        <v>323</v>
      </c>
      <c r="D189" s="283">
        <f>D196+D208+D250+D274</f>
        <v>0</v>
      </c>
      <c r="E189" s="283">
        <f>E196+E208+E250+E274</f>
        <v>0</v>
      </c>
    </row>
    <row r="190" spans="1:5" ht="25.5">
      <c r="A190" s="446"/>
      <c r="B190" s="446"/>
      <c r="C190" s="26" t="s">
        <v>324</v>
      </c>
      <c r="D190" s="283">
        <f t="shared" ref="D190:E190" si="37">D197+D209+D251+D275</f>
        <v>2212.6999999999998</v>
      </c>
      <c r="E190" s="283">
        <f t="shared" si="37"/>
        <v>2212.6999999999998</v>
      </c>
    </row>
    <row r="191" spans="1:5" ht="25.5">
      <c r="A191" s="446"/>
      <c r="B191" s="446"/>
      <c r="C191" s="26" t="s">
        <v>325</v>
      </c>
      <c r="D191" s="283">
        <f t="shared" ref="D191:E191" si="38">D198+D210+D252+D276</f>
        <v>11559.3</v>
      </c>
      <c r="E191" s="283">
        <f t="shared" si="38"/>
        <v>11557.2</v>
      </c>
    </row>
    <row r="192" spans="1:5" ht="25.5">
      <c r="A192" s="446"/>
      <c r="B192" s="446"/>
      <c r="C192" s="26" t="s">
        <v>9</v>
      </c>
      <c r="D192" s="283">
        <f t="shared" ref="D192:E192" si="39">D199+D211+D253+D277</f>
        <v>6268.6</v>
      </c>
      <c r="E192" s="283">
        <f t="shared" si="39"/>
        <v>6268.6</v>
      </c>
    </row>
    <row r="193" spans="1:5" ht="25.5">
      <c r="A193" s="446"/>
      <c r="B193" s="446"/>
      <c r="C193" s="26" t="s">
        <v>326</v>
      </c>
      <c r="D193" s="283">
        <f t="shared" ref="D193:E193" si="40">D200+D212+D254+D278</f>
        <v>0</v>
      </c>
      <c r="E193" s="283">
        <f t="shared" si="40"/>
        <v>0</v>
      </c>
    </row>
    <row r="194" spans="1:5">
      <c r="A194" s="417" t="s">
        <v>226</v>
      </c>
      <c r="B194" s="417"/>
      <c r="C194" s="417"/>
      <c r="D194" s="418"/>
      <c r="E194" s="419"/>
    </row>
    <row r="195" spans="1:5" ht="12.75" customHeight="1">
      <c r="A195" s="438" t="s">
        <v>300</v>
      </c>
      <c r="B195" s="438" t="s">
        <v>301</v>
      </c>
      <c r="C195" s="158" t="s">
        <v>327</v>
      </c>
      <c r="D195" s="286">
        <f>SUM(D196:D200)</f>
        <v>0</v>
      </c>
      <c r="E195" s="286">
        <f>SUM(E196:E200)</f>
        <v>0</v>
      </c>
    </row>
    <row r="196" spans="1:5" ht="25.5">
      <c r="A196" s="415"/>
      <c r="B196" s="439"/>
      <c r="C196" s="26" t="s">
        <v>323</v>
      </c>
      <c r="D196" s="283">
        <f>D202</f>
        <v>0</v>
      </c>
      <c r="E196" s="283">
        <f>E202</f>
        <v>0</v>
      </c>
    </row>
    <row r="197" spans="1:5" ht="25.5">
      <c r="A197" s="415"/>
      <c r="B197" s="439"/>
      <c r="C197" s="26" t="s">
        <v>324</v>
      </c>
      <c r="D197" s="283">
        <f t="shared" ref="D197:E197" si="41">D203</f>
        <v>0</v>
      </c>
      <c r="E197" s="283">
        <f t="shared" si="41"/>
        <v>0</v>
      </c>
    </row>
    <row r="198" spans="1:5" ht="25.5">
      <c r="A198" s="415"/>
      <c r="B198" s="439"/>
      <c r="C198" s="26" t="s">
        <v>325</v>
      </c>
      <c r="D198" s="283">
        <f t="shared" ref="D198:E198" si="42">D204</f>
        <v>0</v>
      </c>
      <c r="E198" s="283">
        <f t="shared" si="42"/>
        <v>0</v>
      </c>
    </row>
    <row r="199" spans="1:5" ht="25.5">
      <c r="A199" s="415"/>
      <c r="B199" s="439"/>
      <c r="C199" s="26" t="s">
        <v>9</v>
      </c>
      <c r="D199" s="283">
        <f t="shared" ref="D199:E199" si="43">D205</f>
        <v>0</v>
      </c>
      <c r="E199" s="283">
        <f t="shared" si="43"/>
        <v>0</v>
      </c>
    </row>
    <row r="200" spans="1:5" ht="25.5">
      <c r="A200" s="416"/>
      <c r="B200" s="416"/>
      <c r="C200" s="26" t="s">
        <v>326</v>
      </c>
      <c r="D200" s="283">
        <f t="shared" ref="D200:E200" si="44">D206</f>
        <v>0</v>
      </c>
      <c r="E200" s="283">
        <f t="shared" si="44"/>
        <v>0</v>
      </c>
    </row>
    <row r="201" spans="1:5" ht="12.75" customHeight="1">
      <c r="A201" s="414" t="s">
        <v>302</v>
      </c>
      <c r="B201" s="414" t="s">
        <v>303</v>
      </c>
      <c r="C201" s="158" t="s">
        <v>327</v>
      </c>
      <c r="D201" s="286">
        <f>SUM(D202:D206)</f>
        <v>0</v>
      </c>
      <c r="E201" s="286">
        <f>SUM(E202:E206)</f>
        <v>0</v>
      </c>
    </row>
    <row r="202" spans="1:5" ht="25.5">
      <c r="A202" s="415"/>
      <c r="B202" s="415"/>
      <c r="C202" s="26" t="s">
        <v>323</v>
      </c>
      <c r="D202" s="283">
        <v>0</v>
      </c>
      <c r="E202" s="283">
        <v>0</v>
      </c>
    </row>
    <row r="203" spans="1:5" ht="25.5">
      <c r="A203" s="415"/>
      <c r="B203" s="415"/>
      <c r="C203" s="26" t="s">
        <v>324</v>
      </c>
      <c r="D203" s="283">
        <v>0</v>
      </c>
      <c r="E203" s="283">
        <v>0</v>
      </c>
    </row>
    <row r="204" spans="1:5" ht="18" customHeight="1">
      <c r="A204" s="415"/>
      <c r="B204" s="415"/>
      <c r="C204" s="26" t="s">
        <v>325</v>
      </c>
      <c r="D204" s="283">
        <v>0</v>
      </c>
      <c r="E204" s="283">
        <v>0</v>
      </c>
    </row>
    <row r="205" spans="1:5" ht="25.5">
      <c r="A205" s="415"/>
      <c r="B205" s="415"/>
      <c r="C205" s="26" t="s">
        <v>9</v>
      </c>
      <c r="D205" s="283">
        <v>0</v>
      </c>
      <c r="E205" s="283">
        <v>0</v>
      </c>
    </row>
    <row r="206" spans="1:5" ht="20.25" customHeight="1">
      <c r="A206" s="416"/>
      <c r="B206" s="416"/>
      <c r="C206" s="26" t="s">
        <v>326</v>
      </c>
      <c r="D206" s="283">
        <v>0</v>
      </c>
      <c r="E206" s="283">
        <v>0</v>
      </c>
    </row>
    <row r="207" spans="1:5" ht="21.75" customHeight="1">
      <c r="A207" s="438" t="s">
        <v>227</v>
      </c>
      <c r="B207" s="438" t="s">
        <v>228</v>
      </c>
      <c r="C207" s="158" t="s">
        <v>327</v>
      </c>
      <c r="D207" s="286">
        <f>SUM(D208:D212)</f>
        <v>0</v>
      </c>
      <c r="E207" s="286">
        <f>SUM(E208:E212)</f>
        <v>0</v>
      </c>
    </row>
    <row r="208" spans="1:5" ht="18.75" customHeight="1">
      <c r="A208" s="439"/>
      <c r="B208" s="439"/>
      <c r="C208" s="26" t="s">
        <v>323</v>
      </c>
      <c r="D208" s="283">
        <f>D214+D220+D226+D232+D238+D244</f>
        <v>0</v>
      </c>
      <c r="E208" s="283">
        <f>E214+E220+E226+E232+E238+E244</f>
        <v>0</v>
      </c>
    </row>
    <row r="209" spans="1:5" ht="25.5">
      <c r="A209" s="439"/>
      <c r="B209" s="439"/>
      <c r="C209" s="26" t="s">
        <v>324</v>
      </c>
      <c r="D209" s="283">
        <f t="shared" ref="D209:E209" si="45">D215+D221+D227+D233+D239+D245</f>
        <v>0</v>
      </c>
      <c r="E209" s="283">
        <f t="shared" si="45"/>
        <v>0</v>
      </c>
    </row>
    <row r="210" spans="1:5" ht="15.75" customHeight="1">
      <c r="A210" s="439"/>
      <c r="B210" s="439"/>
      <c r="C210" s="26" t="s">
        <v>325</v>
      </c>
      <c r="D210" s="283">
        <f t="shared" ref="D210:E210" si="46">D216+D222+D228+D234+D240+D246</f>
        <v>0</v>
      </c>
      <c r="E210" s="283">
        <f t="shared" si="46"/>
        <v>0</v>
      </c>
    </row>
    <row r="211" spans="1:5" ht="25.5">
      <c r="A211" s="439"/>
      <c r="B211" s="439"/>
      <c r="C211" s="26" t="s">
        <v>9</v>
      </c>
      <c r="D211" s="283">
        <f t="shared" ref="D211:E211" si="47">D217+D223+D229+D235+D241+D247</f>
        <v>0</v>
      </c>
      <c r="E211" s="283">
        <f t="shared" si="47"/>
        <v>0</v>
      </c>
    </row>
    <row r="212" spans="1:5" ht="20.25" customHeight="1">
      <c r="A212" s="416"/>
      <c r="B212" s="416"/>
      <c r="C212" s="26" t="s">
        <v>326</v>
      </c>
      <c r="D212" s="283">
        <f t="shared" ref="D212:E212" si="48">D218+D224+D230+D236+D242+D248</f>
        <v>0</v>
      </c>
      <c r="E212" s="283">
        <f t="shared" si="48"/>
        <v>0</v>
      </c>
    </row>
    <row r="213" spans="1:5" ht="12.75" customHeight="1">
      <c r="A213" s="414" t="s">
        <v>229</v>
      </c>
      <c r="B213" s="414" t="s">
        <v>230</v>
      </c>
      <c r="C213" s="158" t="s">
        <v>327</v>
      </c>
      <c r="D213" s="286">
        <f>SUM(D214:D218)</f>
        <v>0</v>
      </c>
      <c r="E213" s="286">
        <f>SUM(E214:E218)</f>
        <v>0</v>
      </c>
    </row>
    <row r="214" spans="1:5" ht="25.5">
      <c r="A214" s="415"/>
      <c r="B214" s="415"/>
      <c r="C214" s="26" t="s">
        <v>323</v>
      </c>
      <c r="D214" s="283">
        <v>0</v>
      </c>
      <c r="E214" s="283">
        <v>0</v>
      </c>
    </row>
    <row r="215" spans="1:5" ht="25.5">
      <c r="A215" s="415"/>
      <c r="B215" s="415"/>
      <c r="C215" s="26" t="s">
        <v>324</v>
      </c>
      <c r="D215" s="283">
        <v>0</v>
      </c>
      <c r="E215" s="283">
        <v>0</v>
      </c>
    </row>
    <row r="216" spans="1:5" ht="25.5">
      <c r="A216" s="422"/>
      <c r="B216" s="422"/>
      <c r="C216" s="26" t="s">
        <v>325</v>
      </c>
      <c r="D216" s="283">
        <f>'Прил.2 МБ'!I69</f>
        <v>0</v>
      </c>
      <c r="E216" s="283">
        <f>'Прил.2 МБ'!J69</f>
        <v>0</v>
      </c>
    </row>
    <row r="217" spans="1:5" ht="25.5">
      <c r="A217" s="422"/>
      <c r="B217" s="422"/>
      <c r="C217" s="31" t="s">
        <v>9</v>
      </c>
      <c r="D217" s="283">
        <v>0</v>
      </c>
      <c r="E217" s="283">
        <v>0</v>
      </c>
    </row>
    <row r="218" spans="1:5" ht="25.5">
      <c r="A218" s="423"/>
      <c r="B218" s="423"/>
      <c r="C218" s="26" t="s">
        <v>326</v>
      </c>
      <c r="D218" s="283">
        <v>0</v>
      </c>
      <c r="E218" s="283">
        <v>0</v>
      </c>
    </row>
    <row r="219" spans="1:5" ht="12.75" customHeight="1">
      <c r="A219" s="414" t="s">
        <v>231</v>
      </c>
      <c r="B219" s="414" t="s">
        <v>232</v>
      </c>
      <c r="C219" s="158" t="s">
        <v>327</v>
      </c>
      <c r="D219" s="286">
        <f>SUM(D220:D224)</f>
        <v>0</v>
      </c>
      <c r="E219" s="286">
        <f>SUM(E220:E224)</f>
        <v>0</v>
      </c>
    </row>
    <row r="220" spans="1:5" ht="25.5">
      <c r="A220" s="415"/>
      <c r="B220" s="415"/>
      <c r="C220" s="26" t="s">
        <v>323</v>
      </c>
      <c r="D220" s="283">
        <v>0</v>
      </c>
      <c r="E220" s="283">
        <v>0</v>
      </c>
    </row>
    <row r="221" spans="1:5" ht="25.5">
      <c r="A221" s="415"/>
      <c r="B221" s="415"/>
      <c r="C221" s="26" t="s">
        <v>324</v>
      </c>
      <c r="D221" s="283">
        <v>0</v>
      </c>
      <c r="E221" s="283">
        <v>0</v>
      </c>
    </row>
    <row r="222" spans="1:5" ht="25.5">
      <c r="A222" s="422"/>
      <c r="B222" s="415"/>
      <c r="C222" s="26" t="s">
        <v>325</v>
      </c>
      <c r="D222" s="283">
        <f>'Прил.2 МБ'!I70</f>
        <v>0</v>
      </c>
      <c r="E222" s="283">
        <f>'Прил.2 МБ'!J70</f>
        <v>0</v>
      </c>
    </row>
    <row r="223" spans="1:5" ht="25.5">
      <c r="A223" s="422"/>
      <c r="B223" s="415"/>
      <c r="C223" s="26" t="s">
        <v>9</v>
      </c>
      <c r="D223" s="283">
        <v>0</v>
      </c>
      <c r="E223" s="283">
        <v>0</v>
      </c>
    </row>
    <row r="224" spans="1:5" ht="25.5">
      <c r="A224" s="423"/>
      <c r="B224" s="416"/>
      <c r="C224" s="26" t="s">
        <v>326</v>
      </c>
      <c r="D224" s="283">
        <v>0</v>
      </c>
      <c r="E224" s="283">
        <v>0</v>
      </c>
    </row>
    <row r="225" spans="1:5" ht="12.75" customHeight="1">
      <c r="A225" s="414" t="s">
        <v>233</v>
      </c>
      <c r="B225" s="414" t="s">
        <v>234</v>
      </c>
      <c r="C225" s="158" t="s">
        <v>327</v>
      </c>
      <c r="D225" s="286">
        <f>SUM(D226:D230)</f>
        <v>0</v>
      </c>
      <c r="E225" s="286">
        <f>SUM(E226:E230)</f>
        <v>0</v>
      </c>
    </row>
    <row r="226" spans="1:5" ht="25.5">
      <c r="A226" s="422"/>
      <c r="B226" s="415"/>
      <c r="C226" s="26" t="s">
        <v>323</v>
      </c>
      <c r="D226" s="283">
        <v>0</v>
      </c>
      <c r="E226" s="283">
        <v>0</v>
      </c>
    </row>
    <row r="227" spans="1:5" ht="25.5">
      <c r="A227" s="422"/>
      <c r="B227" s="415"/>
      <c r="C227" s="26" t="s">
        <v>324</v>
      </c>
      <c r="D227" s="283">
        <v>0</v>
      </c>
      <c r="E227" s="283">
        <v>0</v>
      </c>
    </row>
    <row r="228" spans="1:5" ht="25.5">
      <c r="A228" s="422"/>
      <c r="B228" s="415"/>
      <c r="C228" s="26" t="s">
        <v>325</v>
      </c>
      <c r="D228" s="283">
        <f>'Прил.2 МБ'!I71</f>
        <v>0</v>
      </c>
      <c r="E228" s="283">
        <f>'Прил.2 МБ'!J71</f>
        <v>0</v>
      </c>
    </row>
    <row r="229" spans="1:5" ht="25.5">
      <c r="A229" s="422"/>
      <c r="B229" s="415"/>
      <c r="C229" s="26" t="s">
        <v>9</v>
      </c>
      <c r="D229" s="283">
        <v>0</v>
      </c>
      <c r="E229" s="283">
        <v>0</v>
      </c>
    </row>
    <row r="230" spans="1:5" ht="25.5">
      <c r="A230" s="423"/>
      <c r="B230" s="416"/>
      <c r="C230" s="26" t="s">
        <v>326</v>
      </c>
      <c r="D230" s="283">
        <v>0</v>
      </c>
      <c r="E230" s="283">
        <v>0</v>
      </c>
    </row>
    <row r="231" spans="1:5" ht="15" customHeight="1">
      <c r="A231" s="414" t="s">
        <v>235</v>
      </c>
      <c r="B231" s="414" t="s">
        <v>236</v>
      </c>
      <c r="C231" s="158" t="s">
        <v>327</v>
      </c>
      <c r="D231" s="286">
        <f>SUM(D232:D236)</f>
        <v>0</v>
      </c>
      <c r="E231" s="286">
        <f>SUM(E232:E236)</f>
        <v>0</v>
      </c>
    </row>
    <row r="232" spans="1:5" ht="25.5">
      <c r="A232" s="422"/>
      <c r="B232" s="415"/>
      <c r="C232" s="26" t="s">
        <v>323</v>
      </c>
      <c r="D232" s="283">
        <v>0</v>
      </c>
      <c r="E232" s="283">
        <v>0</v>
      </c>
    </row>
    <row r="233" spans="1:5" ht="25.5">
      <c r="A233" s="422"/>
      <c r="B233" s="415"/>
      <c r="C233" s="26" t="s">
        <v>324</v>
      </c>
      <c r="D233" s="283">
        <v>0</v>
      </c>
      <c r="E233" s="283">
        <v>0</v>
      </c>
    </row>
    <row r="234" spans="1:5" ht="25.5">
      <c r="A234" s="422"/>
      <c r="B234" s="415"/>
      <c r="C234" s="26" t="s">
        <v>325</v>
      </c>
      <c r="D234" s="104">
        <f>'Прил.2 МБ'!I72</f>
        <v>0</v>
      </c>
      <c r="E234" s="104">
        <f>'Прил.2 МБ'!J72</f>
        <v>0</v>
      </c>
    </row>
    <row r="235" spans="1:5" ht="25.5">
      <c r="A235" s="422"/>
      <c r="B235" s="415"/>
      <c r="C235" s="26" t="s">
        <v>9</v>
      </c>
      <c r="D235" s="283">
        <v>0</v>
      </c>
      <c r="E235" s="283">
        <v>0</v>
      </c>
    </row>
    <row r="236" spans="1:5" ht="25.5">
      <c r="A236" s="423"/>
      <c r="B236" s="416"/>
      <c r="C236" s="26" t="s">
        <v>326</v>
      </c>
      <c r="D236" s="283">
        <v>0</v>
      </c>
      <c r="E236" s="283">
        <v>0</v>
      </c>
    </row>
    <row r="237" spans="1:5" ht="26.25" customHeight="1">
      <c r="A237" s="414" t="s">
        <v>237</v>
      </c>
      <c r="B237" s="414" t="s">
        <v>238</v>
      </c>
      <c r="C237" s="158" t="s">
        <v>327</v>
      </c>
      <c r="D237" s="286">
        <f>SUM(D238:D242)</f>
        <v>0</v>
      </c>
      <c r="E237" s="286">
        <f>SUM(E238:E242)</f>
        <v>0</v>
      </c>
    </row>
    <row r="238" spans="1:5" ht="25.5">
      <c r="A238" s="422"/>
      <c r="B238" s="415"/>
      <c r="C238" s="26" t="s">
        <v>323</v>
      </c>
      <c r="D238" s="283">
        <v>0</v>
      </c>
      <c r="E238" s="283">
        <v>0</v>
      </c>
    </row>
    <row r="239" spans="1:5" ht="25.5">
      <c r="A239" s="422"/>
      <c r="B239" s="415"/>
      <c r="C239" s="26" t="s">
        <v>324</v>
      </c>
      <c r="D239" s="283">
        <v>0</v>
      </c>
      <c r="E239" s="283">
        <v>0</v>
      </c>
    </row>
    <row r="240" spans="1:5" ht="25.5">
      <c r="A240" s="422"/>
      <c r="B240" s="415"/>
      <c r="C240" s="26" t="s">
        <v>325</v>
      </c>
      <c r="D240" s="283">
        <f>'Прил.2 МБ'!I73</f>
        <v>0</v>
      </c>
      <c r="E240" s="283">
        <f>'Прил.2 МБ'!J73</f>
        <v>0</v>
      </c>
    </row>
    <row r="241" spans="1:5" ht="25.5">
      <c r="A241" s="422"/>
      <c r="B241" s="415"/>
      <c r="C241" s="26" t="s">
        <v>9</v>
      </c>
      <c r="D241" s="283">
        <v>0</v>
      </c>
      <c r="E241" s="283">
        <v>0</v>
      </c>
    </row>
    <row r="242" spans="1:5" ht="25.5">
      <c r="A242" s="422"/>
      <c r="B242" s="415"/>
      <c r="C242" s="26" t="s">
        <v>326</v>
      </c>
      <c r="D242" s="283">
        <v>0</v>
      </c>
      <c r="E242" s="283">
        <v>0</v>
      </c>
    </row>
    <row r="243" spans="1:5">
      <c r="A243" s="414" t="s">
        <v>239</v>
      </c>
      <c r="B243" s="414" t="s">
        <v>240</v>
      </c>
      <c r="C243" s="158" t="s">
        <v>327</v>
      </c>
      <c r="D243" s="286">
        <f>SUM(D244:D248)</f>
        <v>0</v>
      </c>
      <c r="E243" s="286">
        <f>SUM(E244:E248)</f>
        <v>0</v>
      </c>
    </row>
    <row r="244" spans="1:5" ht="25.5">
      <c r="A244" s="422"/>
      <c r="B244" s="415"/>
      <c r="C244" s="26" t="s">
        <v>323</v>
      </c>
      <c r="D244" s="283">
        <v>0</v>
      </c>
      <c r="E244" s="283">
        <v>0</v>
      </c>
    </row>
    <row r="245" spans="1:5" ht="25.5">
      <c r="A245" s="422"/>
      <c r="B245" s="415"/>
      <c r="C245" s="26" t="s">
        <v>324</v>
      </c>
      <c r="D245" s="283">
        <v>0</v>
      </c>
      <c r="E245" s="283">
        <v>0</v>
      </c>
    </row>
    <row r="246" spans="1:5" ht="25.5">
      <c r="A246" s="422"/>
      <c r="B246" s="415"/>
      <c r="C246" s="26" t="s">
        <v>325</v>
      </c>
      <c r="D246" s="283">
        <f>'Прил.2 МБ'!I74</f>
        <v>0</v>
      </c>
      <c r="E246" s="283">
        <f>'Прил.2 МБ'!J74</f>
        <v>0</v>
      </c>
    </row>
    <row r="247" spans="1:5" ht="25.5">
      <c r="A247" s="422"/>
      <c r="B247" s="415"/>
      <c r="C247" s="26" t="s">
        <v>9</v>
      </c>
      <c r="D247" s="283">
        <v>0</v>
      </c>
      <c r="E247" s="283">
        <v>0</v>
      </c>
    </row>
    <row r="248" spans="1:5" ht="25.5">
      <c r="A248" s="423"/>
      <c r="B248" s="416"/>
      <c r="C248" s="26" t="s">
        <v>326</v>
      </c>
      <c r="D248" s="283">
        <v>0</v>
      </c>
      <c r="E248" s="283">
        <v>0</v>
      </c>
    </row>
    <row r="249" spans="1:5" ht="12.75" customHeight="1">
      <c r="A249" s="440" t="s">
        <v>370</v>
      </c>
      <c r="B249" s="440" t="s">
        <v>371</v>
      </c>
      <c r="C249" s="158" t="s">
        <v>327</v>
      </c>
      <c r="D249" s="286">
        <f>SUM(D250:D254)</f>
        <v>18379.800000000003</v>
      </c>
      <c r="E249" s="286">
        <f>SUM(E250:E254)</f>
        <v>18379.800000000003</v>
      </c>
    </row>
    <row r="250" spans="1:5" ht="25.5">
      <c r="A250" s="441"/>
      <c r="B250" s="441"/>
      <c r="C250" s="26" t="s">
        <v>323</v>
      </c>
      <c r="D250" s="283">
        <f>D256+D262+D268</f>
        <v>0</v>
      </c>
      <c r="E250" s="283">
        <f>E256+E262+E268</f>
        <v>0</v>
      </c>
    </row>
    <row r="251" spans="1:5" ht="25.5">
      <c r="A251" s="441"/>
      <c r="B251" s="441"/>
      <c r="C251" s="26" t="s">
        <v>324</v>
      </c>
      <c r="D251" s="283">
        <f t="shared" ref="D251:E251" si="49">D257+D263+D269</f>
        <v>2212.6999999999998</v>
      </c>
      <c r="E251" s="283">
        <f t="shared" si="49"/>
        <v>2212.6999999999998</v>
      </c>
    </row>
    <row r="252" spans="1:5" ht="25.5">
      <c r="A252" s="441"/>
      <c r="B252" s="441"/>
      <c r="C252" s="26" t="s">
        <v>325</v>
      </c>
      <c r="D252" s="283">
        <f t="shared" ref="D252:E252" si="50">D258+D264+D270</f>
        <v>9898.5</v>
      </c>
      <c r="E252" s="283">
        <f t="shared" si="50"/>
        <v>9898.5</v>
      </c>
    </row>
    <row r="253" spans="1:5" ht="25.5">
      <c r="A253" s="441"/>
      <c r="B253" s="441"/>
      <c r="C253" s="26" t="s">
        <v>9</v>
      </c>
      <c r="D253" s="283">
        <f t="shared" ref="D253:E253" si="51">D259+D265+D271</f>
        <v>6268.6</v>
      </c>
      <c r="E253" s="283">
        <f t="shared" si="51"/>
        <v>6268.6</v>
      </c>
    </row>
    <row r="254" spans="1:5" ht="21" customHeight="1">
      <c r="A254" s="442"/>
      <c r="B254" s="442"/>
      <c r="C254" s="26" t="s">
        <v>326</v>
      </c>
      <c r="D254" s="283">
        <f t="shared" ref="D254:E254" si="52">D260+D266+D272</f>
        <v>0</v>
      </c>
      <c r="E254" s="283">
        <f t="shared" si="52"/>
        <v>0</v>
      </c>
    </row>
    <row r="255" spans="1:5" ht="21" customHeight="1">
      <c r="A255" s="414" t="s">
        <v>372</v>
      </c>
      <c r="B255" s="414" t="s">
        <v>373</v>
      </c>
      <c r="C255" s="158" t="s">
        <v>327</v>
      </c>
      <c r="D255" s="286">
        <f>SUM(D256:D260)</f>
        <v>11552.3</v>
      </c>
      <c r="E255" s="286">
        <f>SUM(E256:E260)</f>
        <v>11552.3</v>
      </c>
    </row>
    <row r="256" spans="1:5" ht="21" customHeight="1">
      <c r="A256" s="422"/>
      <c r="B256" s="415"/>
      <c r="C256" s="26" t="s">
        <v>323</v>
      </c>
      <c r="D256" s="283">
        <v>0</v>
      </c>
      <c r="E256" s="75">
        <v>0</v>
      </c>
    </row>
    <row r="257" spans="1:5" ht="34.5" customHeight="1">
      <c r="A257" s="422"/>
      <c r="B257" s="415"/>
      <c r="C257" s="26" t="s">
        <v>324</v>
      </c>
      <c r="D257" s="283">
        <v>0</v>
      </c>
      <c r="E257" s="75">
        <v>0</v>
      </c>
    </row>
    <row r="258" spans="1:5" ht="21" customHeight="1">
      <c r="A258" s="422"/>
      <c r="B258" s="415"/>
      <c r="C258" s="26" t="s">
        <v>325</v>
      </c>
      <c r="D258" s="283">
        <f>'Прил.2 МБ'!I76</f>
        <v>5283.7</v>
      </c>
      <c r="E258" s="283">
        <f>'Прил.2 МБ'!J76</f>
        <v>5283.7</v>
      </c>
    </row>
    <row r="259" spans="1:5" ht="29.25" customHeight="1">
      <c r="A259" s="422"/>
      <c r="B259" s="415"/>
      <c r="C259" s="26" t="s">
        <v>9</v>
      </c>
      <c r="D259" s="283">
        <v>6268.6</v>
      </c>
      <c r="E259" s="75">
        <v>6268.6</v>
      </c>
    </row>
    <row r="260" spans="1:5" ht="21" customHeight="1">
      <c r="A260" s="422"/>
      <c r="B260" s="415"/>
      <c r="C260" s="26" t="s">
        <v>326</v>
      </c>
      <c r="D260" s="283">
        <v>0</v>
      </c>
      <c r="E260" s="75">
        <v>0</v>
      </c>
    </row>
    <row r="261" spans="1:5" ht="21" customHeight="1">
      <c r="A261" s="414" t="s">
        <v>374</v>
      </c>
      <c r="B261" s="414" t="s">
        <v>375</v>
      </c>
      <c r="C261" s="158" t="s">
        <v>327</v>
      </c>
      <c r="D261" s="286">
        <f>SUM(D262:D266)</f>
        <v>4614.8</v>
      </c>
      <c r="E261" s="286">
        <f>SUM(E262:E266)</f>
        <v>4614.8</v>
      </c>
    </row>
    <row r="262" spans="1:5" ht="21" customHeight="1">
      <c r="A262" s="422"/>
      <c r="B262" s="415"/>
      <c r="C262" s="26" t="s">
        <v>323</v>
      </c>
      <c r="D262" s="283">
        <v>0</v>
      </c>
      <c r="E262" s="75">
        <v>0</v>
      </c>
    </row>
    <row r="263" spans="1:5" ht="30" customHeight="1">
      <c r="A263" s="422"/>
      <c r="B263" s="415"/>
      <c r="C263" s="26" t="s">
        <v>324</v>
      </c>
      <c r="D263" s="283">
        <v>0</v>
      </c>
      <c r="E263" s="75">
        <v>0</v>
      </c>
    </row>
    <row r="264" spans="1:5" ht="21" customHeight="1">
      <c r="A264" s="422"/>
      <c r="B264" s="415"/>
      <c r="C264" s="26" t="s">
        <v>325</v>
      </c>
      <c r="D264" s="283">
        <f>'Прил.2 МБ'!I77</f>
        <v>4614.8</v>
      </c>
      <c r="E264" s="283">
        <f>'Прил.2 МБ'!J77</f>
        <v>4614.8</v>
      </c>
    </row>
    <row r="265" spans="1:5" ht="30.75" customHeight="1">
      <c r="A265" s="422"/>
      <c r="B265" s="415"/>
      <c r="C265" s="26" t="s">
        <v>9</v>
      </c>
      <c r="D265" s="283">
        <v>0</v>
      </c>
      <c r="E265" s="75">
        <v>0</v>
      </c>
    </row>
    <row r="266" spans="1:5" ht="21" customHeight="1">
      <c r="A266" s="422"/>
      <c r="B266" s="416"/>
      <c r="C266" s="26" t="s">
        <v>326</v>
      </c>
      <c r="D266" s="283">
        <v>0</v>
      </c>
      <c r="E266" s="75">
        <v>0</v>
      </c>
    </row>
    <row r="267" spans="1:5" ht="21" customHeight="1">
      <c r="A267" s="414" t="s">
        <v>382</v>
      </c>
      <c r="B267" s="414" t="s">
        <v>383</v>
      </c>
      <c r="C267" s="158" t="s">
        <v>327</v>
      </c>
      <c r="D267" s="286">
        <f>SUM(D268:D272)</f>
        <v>2212.6999999999998</v>
      </c>
      <c r="E267" s="286">
        <f>SUM(E268:E272)</f>
        <v>2212.6999999999998</v>
      </c>
    </row>
    <row r="268" spans="1:5" ht="21" customHeight="1">
      <c r="A268" s="422"/>
      <c r="B268" s="415"/>
      <c r="C268" s="26" t="s">
        <v>323</v>
      </c>
      <c r="D268" s="283">
        <v>0</v>
      </c>
      <c r="E268" s="75">
        <v>0</v>
      </c>
    </row>
    <row r="269" spans="1:5" ht="21" customHeight="1">
      <c r="A269" s="422"/>
      <c r="B269" s="415"/>
      <c r="C269" s="26" t="s">
        <v>324</v>
      </c>
      <c r="D269" s="283">
        <v>2212.6999999999998</v>
      </c>
      <c r="E269" s="283">
        <v>2212.6999999999998</v>
      </c>
    </row>
    <row r="270" spans="1:5" ht="21" customHeight="1">
      <c r="A270" s="422"/>
      <c r="B270" s="415"/>
      <c r="C270" s="26" t="s">
        <v>325</v>
      </c>
      <c r="D270" s="283">
        <f>'Прил.2 МБ'!I78</f>
        <v>0</v>
      </c>
      <c r="E270" s="283"/>
    </row>
    <row r="271" spans="1:5" ht="29.25" customHeight="1">
      <c r="A271" s="422"/>
      <c r="B271" s="415"/>
      <c r="C271" s="26" t="s">
        <v>9</v>
      </c>
      <c r="D271" s="283">
        <v>0</v>
      </c>
      <c r="E271" s="75">
        <v>0</v>
      </c>
    </row>
    <row r="272" spans="1:5" ht="21" customHeight="1">
      <c r="A272" s="422"/>
      <c r="B272" s="416"/>
      <c r="C272" s="26" t="s">
        <v>326</v>
      </c>
      <c r="D272" s="283">
        <v>0</v>
      </c>
      <c r="E272" s="75">
        <v>0</v>
      </c>
    </row>
    <row r="273" spans="1:5" ht="12.75" customHeight="1">
      <c r="A273" s="440" t="s">
        <v>376</v>
      </c>
      <c r="B273" s="440" t="s">
        <v>377</v>
      </c>
      <c r="C273" s="158" t="s">
        <v>327</v>
      </c>
      <c r="D273" s="286">
        <f>SUM(D274:D278)</f>
        <v>1660.8</v>
      </c>
      <c r="E273" s="286">
        <f>SUM(E274:E278)</f>
        <v>1658.6999999999998</v>
      </c>
    </row>
    <row r="274" spans="1:5" ht="25.5">
      <c r="A274" s="441"/>
      <c r="B274" s="441"/>
      <c r="C274" s="26" t="s">
        <v>323</v>
      </c>
      <c r="D274" s="283">
        <f>D280+D286</f>
        <v>0</v>
      </c>
      <c r="E274" s="283">
        <f>E280+E286</f>
        <v>0</v>
      </c>
    </row>
    <row r="275" spans="1:5" ht="25.5">
      <c r="A275" s="441"/>
      <c r="B275" s="441"/>
      <c r="C275" s="26" t="s">
        <v>324</v>
      </c>
      <c r="D275" s="283">
        <f t="shared" ref="D275:E275" si="53">D281+D287</f>
        <v>0</v>
      </c>
      <c r="E275" s="283">
        <f t="shared" si="53"/>
        <v>0</v>
      </c>
    </row>
    <row r="276" spans="1:5" ht="25.5">
      <c r="A276" s="441"/>
      <c r="B276" s="441"/>
      <c r="C276" s="26" t="s">
        <v>325</v>
      </c>
      <c r="D276" s="283">
        <f t="shared" ref="D276:E276" si="54">D282+D288</f>
        <v>1660.8</v>
      </c>
      <c r="E276" s="283">
        <f t="shared" si="54"/>
        <v>1658.6999999999998</v>
      </c>
    </row>
    <row r="277" spans="1:5" ht="25.5">
      <c r="A277" s="441"/>
      <c r="B277" s="441"/>
      <c r="C277" s="26" t="s">
        <v>9</v>
      </c>
      <c r="D277" s="283">
        <f t="shared" ref="D277:E277" si="55">D283+D289</f>
        <v>0</v>
      </c>
      <c r="E277" s="283">
        <f t="shared" si="55"/>
        <v>0</v>
      </c>
    </row>
    <row r="278" spans="1:5" ht="25.5">
      <c r="A278" s="442"/>
      <c r="B278" s="442"/>
      <c r="C278" s="26" t="s">
        <v>326</v>
      </c>
      <c r="D278" s="283">
        <f t="shared" ref="D278:E278" si="56">D284+D290</f>
        <v>0</v>
      </c>
      <c r="E278" s="283">
        <f t="shared" si="56"/>
        <v>0</v>
      </c>
    </row>
    <row r="279" spans="1:5" ht="27" customHeight="1">
      <c r="A279" s="431" t="s">
        <v>378</v>
      </c>
      <c r="B279" s="434" t="s">
        <v>379</v>
      </c>
      <c r="C279" s="158" t="s">
        <v>327</v>
      </c>
      <c r="D279" s="286">
        <f>SUM(D280:D284)</f>
        <v>1153.3</v>
      </c>
      <c r="E279" s="286">
        <f>SUM(E280:E284)</f>
        <v>1151.3</v>
      </c>
    </row>
    <row r="280" spans="1:5" ht="27" customHeight="1">
      <c r="A280" s="432"/>
      <c r="B280" s="435"/>
      <c r="C280" s="26" t="s">
        <v>323</v>
      </c>
      <c r="D280" s="283">
        <v>0</v>
      </c>
      <c r="E280" s="283">
        <v>0</v>
      </c>
    </row>
    <row r="281" spans="1:5" ht="25.5">
      <c r="A281" s="432"/>
      <c r="B281" s="435"/>
      <c r="C281" s="26" t="s">
        <v>324</v>
      </c>
      <c r="D281" s="283">
        <v>0</v>
      </c>
      <c r="E281" s="283">
        <v>0</v>
      </c>
    </row>
    <row r="282" spans="1:5" ht="25.5">
      <c r="A282" s="432"/>
      <c r="B282" s="435"/>
      <c r="C282" s="26" t="s">
        <v>325</v>
      </c>
      <c r="D282" s="283">
        <f>'Прил.2 МБ'!I80</f>
        <v>1153.3</v>
      </c>
      <c r="E282" s="283">
        <f>'Прил.2 МБ'!J80</f>
        <v>1151.3</v>
      </c>
    </row>
    <row r="283" spans="1:5" ht="25.5">
      <c r="A283" s="432"/>
      <c r="B283" s="435"/>
      <c r="C283" s="26" t="s">
        <v>9</v>
      </c>
      <c r="D283" s="283">
        <v>0</v>
      </c>
      <c r="E283" s="283">
        <v>0</v>
      </c>
    </row>
    <row r="284" spans="1:5" ht="25.5">
      <c r="A284" s="433"/>
      <c r="B284" s="436"/>
      <c r="C284" s="26" t="s">
        <v>326</v>
      </c>
      <c r="D284" s="283">
        <v>0</v>
      </c>
      <c r="E284" s="283">
        <v>0</v>
      </c>
    </row>
    <row r="285" spans="1:5" ht="12.75" customHeight="1">
      <c r="A285" s="431" t="s">
        <v>381</v>
      </c>
      <c r="B285" s="414" t="s">
        <v>380</v>
      </c>
      <c r="C285" s="158" t="s">
        <v>327</v>
      </c>
      <c r="D285" s="286">
        <f>SUM(D286:D290)</f>
        <v>507.5</v>
      </c>
      <c r="E285" s="286">
        <f>SUM(E286:E290)</f>
        <v>507.4</v>
      </c>
    </row>
    <row r="286" spans="1:5" ht="25.5">
      <c r="A286" s="432"/>
      <c r="B286" s="415"/>
      <c r="C286" s="26" t="s">
        <v>323</v>
      </c>
      <c r="D286" s="283">
        <v>0</v>
      </c>
      <c r="E286" s="283">
        <v>0</v>
      </c>
    </row>
    <row r="287" spans="1:5" ht="25.5">
      <c r="A287" s="432"/>
      <c r="B287" s="415"/>
      <c r="C287" s="26" t="s">
        <v>324</v>
      </c>
      <c r="D287" s="283">
        <v>0</v>
      </c>
      <c r="E287" s="283">
        <v>0</v>
      </c>
    </row>
    <row r="288" spans="1:5" ht="25.5">
      <c r="A288" s="432"/>
      <c r="B288" s="415"/>
      <c r="C288" s="26" t="s">
        <v>325</v>
      </c>
      <c r="D288" s="283">
        <f>'Прил.2 МБ'!I81</f>
        <v>507.5</v>
      </c>
      <c r="E288" s="283">
        <f>'Прил.2 МБ'!J81</f>
        <v>507.4</v>
      </c>
    </row>
    <row r="289" spans="1:5" ht="25.5">
      <c r="A289" s="432"/>
      <c r="B289" s="415"/>
      <c r="C289" s="26" t="s">
        <v>9</v>
      </c>
      <c r="D289" s="283">
        <v>0</v>
      </c>
      <c r="E289" s="283">
        <v>0</v>
      </c>
    </row>
    <row r="290" spans="1:5" ht="25.5">
      <c r="A290" s="433"/>
      <c r="B290" s="416"/>
      <c r="C290" s="26" t="s">
        <v>326</v>
      </c>
      <c r="D290" s="283">
        <v>0</v>
      </c>
      <c r="E290" s="283">
        <v>0</v>
      </c>
    </row>
    <row r="291" spans="1:5">
      <c r="A291" s="443" t="s">
        <v>72</v>
      </c>
      <c r="B291" s="443" t="s">
        <v>304</v>
      </c>
      <c r="C291" s="158" t="s">
        <v>327</v>
      </c>
      <c r="D291" s="286">
        <f>SUM(D292:D296)</f>
        <v>6178.9000000000005</v>
      </c>
      <c r="E291" s="286">
        <f>SUM(E292:E296)</f>
        <v>6177.5000000000009</v>
      </c>
    </row>
    <row r="292" spans="1:5" ht="25.5">
      <c r="A292" s="443"/>
      <c r="B292" s="443"/>
      <c r="C292" s="26" t="s">
        <v>323</v>
      </c>
      <c r="D292" s="283">
        <f>D299+D360+D397</f>
        <v>0</v>
      </c>
      <c r="E292" s="283">
        <f>E299+E360+E397</f>
        <v>0</v>
      </c>
    </row>
    <row r="293" spans="1:5" ht="25.5">
      <c r="A293" s="443"/>
      <c r="B293" s="443"/>
      <c r="C293" s="26" t="s">
        <v>324</v>
      </c>
      <c r="D293" s="283">
        <f t="shared" ref="D293:E293" si="57">D300+D361+D398</f>
        <v>0</v>
      </c>
      <c r="E293" s="283">
        <f t="shared" si="57"/>
        <v>0</v>
      </c>
    </row>
    <row r="294" spans="1:5" ht="25.5">
      <c r="A294" s="443"/>
      <c r="B294" s="443"/>
      <c r="C294" s="26" t="s">
        <v>325</v>
      </c>
      <c r="D294" s="283">
        <f t="shared" ref="D294:E294" si="58">D301+D362+D399</f>
        <v>5985.3</v>
      </c>
      <c r="E294" s="283">
        <f t="shared" si="58"/>
        <v>5983.9000000000005</v>
      </c>
    </row>
    <row r="295" spans="1:5" ht="25.5">
      <c r="A295" s="443"/>
      <c r="B295" s="443"/>
      <c r="C295" s="26" t="s">
        <v>9</v>
      </c>
      <c r="D295" s="283">
        <f t="shared" ref="D295:E295" si="59">D302+D363+D400</f>
        <v>193.6</v>
      </c>
      <c r="E295" s="283">
        <f t="shared" si="59"/>
        <v>193.6</v>
      </c>
    </row>
    <row r="296" spans="1:5" ht="25.5">
      <c r="A296" s="443"/>
      <c r="B296" s="443"/>
      <c r="C296" s="26" t="s">
        <v>326</v>
      </c>
      <c r="D296" s="283">
        <f t="shared" ref="D296:E296" si="60">D303+D364+D401</f>
        <v>0</v>
      </c>
      <c r="E296" s="283">
        <f t="shared" si="60"/>
        <v>0</v>
      </c>
    </row>
    <row r="297" spans="1:5" ht="12.75" customHeight="1">
      <c r="A297" s="444" t="s">
        <v>243</v>
      </c>
      <c r="B297" s="444"/>
      <c r="C297" s="444"/>
      <c r="D297" s="444"/>
      <c r="E297" s="444"/>
    </row>
    <row r="298" spans="1:5" ht="21.75" customHeight="1">
      <c r="A298" s="428" t="s">
        <v>244</v>
      </c>
      <c r="B298" s="425" t="s">
        <v>245</v>
      </c>
      <c r="C298" s="158" t="s">
        <v>327</v>
      </c>
      <c r="D298" s="286">
        <f>SUM(D299:D303)</f>
        <v>5651.1</v>
      </c>
      <c r="E298" s="286">
        <f>SUM(E299:E303)</f>
        <v>5650.6</v>
      </c>
    </row>
    <row r="299" spans="1:5" ht="25.5">
      <c r="A299" s="429"/>
      <c r="B299" s="426"/>
      <c r="C299" s="26" t="s">
        <v>323</v>
      </c>
      <c r="D299" s="283">
        <f>D305+D311+D317+D323+D329+D335+D341+D347+D353</f>
        <v>0</v>
      </c>
      <c r="E299" s="283">
        <f>E305+E311+E317+E323+E329+E335+E341+E347+E353</f>
        <v>0</v>
      </c>
    </row>
    <row r="300" spans="1:5" ht="25.5">
      <c r="A300" s="429"/>
      <c r="B300" s="426"/>
      <c r="C300" s="26" t="s">
        <v>324</v>
      </c>
      <c r="D300" s="283">
        <f t="shared" ref="D300:E300" si="61">D306+D312+D318+D324+D330+D336+D342+D348+D354</f>
        <v>0</v>
      </c>
      <c r="E300" s="283">
        <f t="shared" si="61"/>
        <v>0</v>
      </c>
    </row>
    <row r="301" spans="1:5" ht="25.5">
      <c r="A301" s="429"/>
      <c r="B301" s="426"/>
      <c r="C301" s="26" t="s">
        <v>325</v>
      </c>
      <c r="D301" s="283">
        <f t="shared" ref="D301:E301" si="62">D307+D313+D319+D325+D331+D337+D343+D349+D355</f>
        <v>5457.5</v>
      </c>
      <c r="E301" s="283">
        <f t="shared" si="62"/>
        <v>5457</v>
      </c>
    </row>
    <row r="302" spans="1:5" ht="25.5">
      <c r="A302" s="429"/>
      <c r="B302" s="426"/>
      <c r="C302" s="26" t="s">
        <v>9</v>
      </c>
      <c r="D302" s="283">
        <f t="shared" ref="D302:E302" si="63">D308+D314+D320+D326+D333+D338+D344+D350+D356</f>
        <v>193.6</v>
      </c>
      <c r="E302" s="283">
        <f t="shared" si="63"/>
        <v>193.6</v>
      </c>
    </row>
    <row r="303" spans="1:5" ht="25.5">
      <c r="A303" s="430"/>
      <c r="B303" s="427"/>
      <c r="C303" s="26" t="s">
        <v>326</v>
      </c>
      <c r="D303" s="283">
        <f t="shared" ref="D303:E303" si="64">D309+D315+D321+D327+D334+D339+D345+D351+D357</f>
        <v>0</v>
      </c>
      <c r="E303" s="283">
        <f t="shared" si="64"/>
        <v>0</v>
      </c>
    </row>
    <row r="304" spans="1:5">
      <c r="A304" s="363" t="s">
        <v>246</v>
      </c>
      <c r="B304" s="420" t="s">
        <v>247</v>
      </c>
      <c r="C304" s="158" t="s">
        <v>327</v>
      </c>
      <c r="D304" s="286">
        <f>SUM(D305:D309)</f>
        <v>405.1</v>
      </c>
      <c r="E304" s="286">
        <f>SUM(E305:E309)</f>
        <v>404.7</v>
      </c>
    </row>
    <row r="305" spans="1:5" ht="25.5">
      <c r="A305" s="364"/>
      <c r="B305" s="421"/>
      <c r="C305" s="26" t="s">
        <v>323</v>
      </c>
      <c r="D305" s="283">
        <v>0</v>
      </c>
      <c r="E305" s="283">
        <v>0</v>
      </c>
    </row>
    <row r="306" spans="1:5" ht="25.5">
      <c r="A306" s="364"/>
      <c r="B306" s="421"/>
      <c r="C306" s="26" t="s">
        <v>324</v>
      </c>
      <c r="D306" s="283">
        <v>0</v>
      </c>
      <c r="E306" s="283">
        <v>0</v>
      </c>
    </row>
    <row r="307" spans="1:5" ht="25.5">
      <c r="A307" s="364"/>
      <c r="B307" s="421"/>
      <c r="C307" s="26" t="s">
        <v>325</v>
      </c>
      <c r="D307" s="283">
        <f>'Прил.2 МБ'!I91</f>
        <v>405.1</v>
      </c>
      <c r="E307" s="283">
        <f>'Прил.2 МБ'!J91</f>
        <v>404.7</v>
      </c>
    </row>
    <row r="308" spans="1:5" ht="25.5">
      <c r="A308" s="364"/>
      <c r="B308" s="421"/>
      <c r="C308" s="26" t="s">
        <v>9</v>
      </c>
      <c r="D308" s="283">
        <v>0</v>
      </c>
      <c r="E308" s="283">
        <v>0</v>
      </c>
    </row>
    <row r="309" spans="1:5" ht="25.5">
      <c r="A309" s="365"/>
      <c r="B309" s="424"/>
      <c r="C309" s="26" t="s">
        <v>326</v>
      </c>
      <c r="D309" s="283">
        <v>0</v>
      </c>
      <c r="E309" s="283">
        <v>0</v>
      </c>
    </row>
    <row r="310" spans="1:5">
      <c r="A310" s="420" t="s">
        <v>248</v>
      </c>
      <c r="B310" s="420" t="s">
        <v>249</v>
      </c>
      <c r="C310" s="158" t="s">
        <v>327</v>
      </c>
      <c r="D310" s="286">
        <f>SUM(D311:D315)</f>
        <v>136.5</v>
      </c>
      <c r="E310" s="286">
        <f>SUM(E311:E315)</f>
        <v>136.4</v>
      </c>
    </row>
    <row r="311" spans="1:5" ht="25.5">
      <c r="A311" s="421"/>
      <c r="B311" s="421"/>
      <c r="C311" s="26" t="s">
        <v>323</v>
      </c>
      <c r="D311" s="283">
        <v>0</v>
      </c>
      <c r="E311" s="283">
        <v>0</v>
      </c>
    </row>
    <row r="312" spans="1:5" ht="25.5">
      <c r="A312" s="421"/>
      <c r="B312" s="421"/>
      <c r="C312" s="26" t="s">
        <v>324</v>
      </c>
      <c r="D312" s="283">
        <v>0</v>
      </c>
      <c r="E312" s="283">
        <v>0</v>
      </c>
    </row>
    <row r="313" spans="1:5" ht="25.5">
      <c r="A313" s="421"/>
      <c r="B313" s="421"/>
      <c r="C313" s="26" t="s">
        <v>325</v>
      </c>
      <c r="D313" s="283">
        <f>'Прил.2 МБ'!I92</f>
        <v>136.5</v>
      </c>
      <c r="E313" s="283">
        <f>'Прил.2 МБ'!J92</f>
        <v>136.4</v>
      </c>
    </row>
    <row r="314" spans="1:5" ht="25.5">
      <c r="A314" s="421"/>
      <c r="B314" s="421"/>
      <c r="C314" s="26" t="s">
        <v>9</v>
      </c>
      <c r="D314" s="283">
        <v>0</v>
      </c>
      <c r="E314" s="283">
        <v>0</v>
      </c>
    </row>
    <row r="315" spans="1:5" ht="25.5">
      <c r="A315" s="424"/>
      <c r="B315" s="424"/>
      <c r="C315" s="26" t="s">
        <v>326</v>
      </c>
      <c r="D315" s="283">
        <v>0</v>
      </c>
      <c r="E315" s="283">
        <v>0</v>
      </c>
    </row>
    <row r="316" spans="1:5" ht="12.75" customHeight="1">
      <c r="A316" s="363" t="s">
        <v>250</v>
      </c>
      <c r="B316" s="420" t="s">
        <v>251</v>
      </c>
      <c r="C316" s="158" t="s">
        <v>327</v>
      </c>
      <c r="D316" s="286">
        <f>SUM(D317:D321)</f>
        <v>0</v>
      </c>
      <c r="E316" s="286">
        <f>SUM(E317:E321)</f>
        <v>0</v>
      </c>
    </row>
    <row r="317" spans="1:5" ht="25.5">
      <c r="A317" s="364"/>
      <c r="B317" s="421"/>
      <c r="C317" s="26" t="s">
        <v>323</v>
      </c>
      <c r="D317" s="283">
        <v>0</v>
      </c>
      <c r="E317" s="283">
        <v>0</v>
      </c>
    </row>
    <row r="318" spans="1:5" ht="25.5">
      <c r="A318" s="364"/>
      <c r="B318" s="421"/>
      <c r="C318" s="26" t="s">
        <v>324</v>
      </c>
      <c r="D318" s="283">
        <v>0</v>
      </c>
      <c r="E318" s="283">
        <v>0</v>
      </c>
    </row>
    <row r="319" spans="1:5" ht="25.5">
      <c r="A319" s="364"/>
      <c r="B319" s="421"/>
      <c r="C319" s="26" t="s">
        <v>325</v>
      </c>
      <c r="D319" s="283">
        <f>'Прил.2 МБ'!I93</f>
        <v>0</v>
      </c>
      <c r="E319" s="283">
        <f>'Прил.2 МБ'!J93</f>
        <v>0</v>
      </c>
    </row>
    <row r="320" spans="1:5" ht="25.5">
      <c r="A320" s="364"/>
      <c r="B320" s="421"/>
      <c r="C320" s="26" t="s">
        <v>9</v>
      </c>
      <c r="D320" s="283">
        <v>0</v>
      </c>
      <c r="E320" s="283">
        <v>0</v>
      </c>
    </row>
    <row r="321" spans="1:5" ht="12.75" customHeight="1">
      <c r="A321" s="365"/>
      <c r="B321" s="424"/>
      <c r="C321" s="26" t="s">
        <v>326</v>
      </c>
      <c r="D321" s="283">
        <v>0</v>
      </c>
      <c r="E321" s="283">
        <v>0</v>
      </c>
    </row>
    <row r="322" spans="1:5">
      <c r="A322" s="363" t="s">
        <v>252</v>
      </c>
      <c r="B322" s="420" t="s">
        <v>253</v>
      </c>
      <c r="C322" s="158" t="s">
        <v>327</v>
      </c>
      <c r="D322" s="286">
        <f>SUM(D323:D327)</f>
        <v>66.3</v>
      </c>
      <c r="E322" s="286">
        <f>SUM(E323:E327)</f>
        <v>66.3</v>
      </c>
    </row>
    <row r="323" spans="1:5" ht="25.5">
      <c r="A323" s="364"/>
      <c r="B323" s="421"/>
      <c r="C323" s="26" t="s">
        <v>323</v>
      </c>
      <c r="D323" s="283">
        <v>0</v>
      </c>
      <c r="E323" s="283">
        <v>0</v>
      </c>
    </row>
    <row r="324" spans="1:5" ht="25.5">
      <c r="A324" s="364"/>
      <c r="B324" s="421"/>
      <c r="C324" s="26" t="s">
        <v>324</v>
      </c>
      <c r="D324" s="283">
        <v>0</v>
      </c>
      <c r="E324" s="283">
        <v>0</v>
      </c>
    </row>
    <row r="325" spans="1:5" ht="25.5">
      <c r="A325" s="364"/>
      <c r="B325" s="421"/>
      <c r="C325" s="26" t="s">
        <v>325</v>
      </c>
      <c r="D325" s="283">
        <f>'Прил.2 МБ'!I94</f>
        <v>66.3</v>
      </c>
      <c r="E325" s="283">
        <f>'Прил.2 МБ'!J94</f>
        <v>66.3</v>
      </c>
    </row>
    <row r="326" spans="1:5" ht="31.5" customHeight="1">
      <c r="A326" s="364"/>
      <c r="B326" s="421"/>
      <c r="C326" s="26" t="s">
        <v>9</v>
      </c>
      <c r="D326" s="283">
        <v>0</v>
      </c>
      <c r="E326" s="283">
        <v>0</v>
      </c>
    </row>
    <row r="327" spans="1:5" ht="22.5" customHeight="1">
      <c r="A327" s="365"/>
      <c r="B327" s="424"/>
      <c r="C327" s="26" t="s">
        <v>326</v>
      </c>
      <c r="D327" s="283">
        <v>0</v>
      </c>
      <c r="E327" s="283">
        <v>0</v>
      </c>
    </row>
    <row r="328" spans="1:5" ht="24" customHeight="1">
      <c r="A328" s="363" t="s">
        <v>254</v>
      </c>
      <c r="B328" s="420" t="s">
        <v>255</v>
      </c>
      <c r="C328" s="158" t="s">
        <v>327</v>
      </c>
      <c r="D328" s="286">
        <f>SUM(D329:D334)</f>
        <v>99</v>
      </c>
      <c r="E328" s="286">
        <f>SUM(E329:E334)</f>
        <v>99</v>
      </c>
    </row>
    <row r="329" spans="1:5" ht="25.5">
      <c r="A329" s="364"/>
      <c r="B329" s="421"/>
      <c r="C329" s="26" t="s">
        <v>323</v>
      </c>
      <c r="D329" s="283">
        <v>0</v>
      </c>
      <c r="E329" s="283">
        <v>0</v>
      </c>
    </row>
    <row r="330" spans="1:5" ht="25.5">
      <c r="A330" s="364"/>
      <c r="B330" s="421"/>
      <c r="C330" s="26" t="s">
        <v>324</v>
      </c>
      <c r="D330" s="283">
        <v>0</v>
      </c>
      <c r="E330" s="283">
        <v>0</v>
      </c>
    </row>
    <row r="331" spans="1:5" ht="25.5">
      <c r="A331" s="364"/>
      <c r="B331" s="421"/>
      <c r="C331" s="26" t="s">
        <v>325</v>
      </c>
      <c r="D331" s="283">
        <f>'Прил.2 МБ'!I95</f>
        <v>99</v>
      </c>
      <c r="E331" s="283">
        <f>'Прил.2 МБ'!J95</f>
        <v>99</v>
      </c>
    </row>
    <row r="332" spans="1:5" ht="20.25" customHeight="1">
      <c r="A332" s="364"/>
      <c r="B332" s="421"/>
      <c r="C332" s="26" t="s">
        <v>9</v>
      </c>
      <c r="D332" s="283">
        <v>0</v>
      </c>
      <c r="E332" s="283">
        <v>0</v>
      </c>
    </row>
    <row r="333" spans="1:5" ht="25.5">
      <c r="A333" s="365"/>
      <c r="B333" s="424"/>
      <c r="C333" s="26" t="s">
        <v>326</v>
      </c>
      <c r="D333" s="283">
        <v>0</v>
      </c>
      <c r="E333" s="283">
        <v>0</v>
      </c>
    </row>
    <row r="334" spans="1:5" ht="12.75" customHeight="1">
      <c r="A334" s="363" t="s">
        <v>256</v>
      </c>
      <c r="B334" s="420" t="s">
        <v>257</v>
      </c>
      <c r="C334" s="158" t="s">
        <v>327</v>
      </c>
      <c r="D334" s="286">
        <f>SUM(D335:D339)</f>
        <v>0</v>
      </c>
      <c r="E334" s="286">
        <f>SUM(E335:E339)</f>
        <v>0</v>
      </c>
    </row>
    <row r="335" spans="1:5" ht="25.5">
      <c r="A335" s="364"/>
      <c r="B335" s="421"/>
      <c r="C335" s="26" t="s">
        <v>323</v>
      </c>
      <c r="D335" s="283">
        <v>0</v>
      </c>
      <c r="E335" s="283">
        <v>0</v>
      </c>
    </row>
    <row r="336" spans="1:5" ht="25.5">
      <c r="A336" s="364"/>
      <c r="B336" s="421"/>
      <c r="C336" s="26" t="s">
        <v>324</v>
      </c>
      <c r="D336" s="283">
        <v>0</v>
      </c>
      <c r="E336" s="283">
        <v>0</v>
      </c>
    </row>
    <row r="337" spans="1:5" ht="25.5">
      <c r="A337" s="364"/>
      <c r="B337" s="421"/>
      <c r="C337" s="26" t="s">
        <v>325</v>
      </c>
      <c r="D337" s="283">
        <f>'Прил.2 МБ'!I96</f>
        <v>0</v>
      </c>
      <c r="E337" s="283">
        <f>'Прил.2 МБ'!J96</f>
        <v>0</v>
      </c>
    </row>
    <row r="338" spans="1:5" ht="25.5">
      <c r="A338" s="364"/>
      <c r="B338" s="421"/>
      <c r="C338" s="26" t="s">
        <v>9</v>
      </c>
      <c r="D338" s="283">
        <v>0</v>
      </c>
      <c r="E338" s="283">
        <v>0</v>
      </c>
    </row>
    <row r="339" spans="1:5" ht="25.5">
      <c r="A339" s="365"/>
      <c r="B339" s="424"/>
      <c r="C339" s="26" t="s">
        <v>326</v>
      </c>
      <c r="D339" s="283">
        <v>0</v>
      </c>
      <c r="E339" s="283">
        <v>0</v>
      </c>
    </row>
    <row r="340" spans="1:5" ht="12.75" customHeight="1">
      <c r="A340" s="363" t="s">
        <v>258</v>
      </c>
      <c r="B340" s="420" t="s">
        <v>362</v>
      </c>
      <c r="C340" s="158" t="s">
        <v>327</v>
      </c>
      <c r="D340" s="286">
        <f>SUM(D341:D345)</f>
        <v>291.2</v>
      </c>
      <c r="E340" s="286">
        <f>SUM(E341:E345)</f>
        <v>291.2</v>
      </c>
    </row>
    <row r="341" spans="1:5" ht="25.5">
      <c r="A341" s="364"/>
      <c r="B341" s="421"/>
      <c r="C341" s="26" t="s">
        <v>323</v>
      </c>
      <c r="D341" s="283">
        <v>0</v>
      </c>
      <c r="E341" s="283">
        <v>0</v>
      </c>
    </row>
    <row r="342" spans="1:5" ht="25.5">
      <c r="A342" s="364"/>
      <c r="B342" s="421"/>
      <c r="C342" s="26" t="s">
        <v>324</v>
      </c>
      <c r="D342" s="283">
        <v>0</v>
      </c>
      <c r="E342" s="283">
        <v>0</v>
      </c>
    </row>
    <row r="343" spans="1:5" ht="25.5">
      <c r="A343" s="364"/>
      <c r="B343" s="421"/>
      <c r="C343" s="26" t="s">
        <v>325</v>
      </c>
      <c r="D343" s="283">
        <f>'Прил.2 МБ'!I97</f>
        <v>291.2</v>
      </c>
      <c r="E343" s="283">
        <f>'Прил.2 МБ'!J97</f>
        <v>291.2</v>
      </c>
    </row>
    <row r="344" spans="1:5" ht="25.5">
      <c r="A344" s="364"/>
      <c r="B344" s="421"/>
      <c r="C344" s="26" t="s">
        <v>9</v>
      </c>
      <c r="D344" s="283">
        <v>0</v>
      </c>
      <c r="E344" s="283">
        <v>0</v>
      </c>
    </row>
    <row r="345" spans="1:5" ht="25.5">
      <c r="A345" s="365"/>
      <c r="B345" s="424"/>
      <c r="C345" s="26" t="s">
        <v>326</v>
      </c>
      <c r="D345" s="283">
        <v>0</v>
      </c>
      <c r="E345" s="283">
        <v>0</v>
      </c>
    </row>
    <row r="346" spans="1:5" ht="34.5" customHeight="1">
      <c r="A346" s="363" t="s">
        <v>260</v>
      </c>
      <c r="B346" s="420" t="s">
        <v>261</v>
      </c>
      <c r="C346" s="158" t="s">
        <v>327</v>
      </c>
      <c r="D346" s="286">
        <f>SUM(D347:D351)</f>
        <v>4563</v>
      </c>
      <c r="E346" s="286">
        <f>SUM(E347:E351)</f>
        <v>4563</v>
      </c>
    </row>
    <row r="347" spans="1:5" ht="22.5" customHeight="1">
      <c r="A347" s="364"/>
      <c r="B347" s="421"/>
      <c r="C347" s="26" t="s">
        <v>323</v>
      </c>
      <c r="D347" s="283">
        <v>0</v>
      </c>
      <c r="E347" s="283">
        <v>0</v>
      </c>
    </row>
    <row r="348" spans="1:5" ht="25.5">
      <c r="A348" s="364"/>
      <c r="B348" s="421"/>
      <c r="C348" s="26" t="s">
        <v>324</v>
      </c>
      <c r="D348" s="283">
        <v>0</v>
      </c>
      <c r="E348" s="283">
        <v>0</v>
      </c>
    </row>
    <row r="349" spans="1:5" ht="25.5">
      <c r="A349" s="364"/>
      <c r="B349" s="421"/>
      <c r="C349" s="26" t="s">
        <v>325</v>
      </c>
      <c r="D349" s="283">
        <f>'Прил.2 МБ'!I98</f>
        <v>4369.3999999999996</v>
      </c>
      <c r="E349" s="283">
        <f>'Прил.2 МБ'!J98</f>
        <v>4369.3999999999996</v>
      </c>
    </row>
    <row r="350" spans="1:5" ht="25.5">
      <c r="A350" s="364"/>
      <c r="B350" s="421"/>
      <c r="C350" s="26" t="s">
        <v>9</v>
      </c>
      <c r="D350" s="283">
        <v>193.6</v>
      </c>
      <c r="E350" s="283">
        <v>193.6</v>
      </c>
    </row>
    <row r="351" spans="1:5" ht="25.5">
      <c r="A351" s="365"/>
      <c r="B351" s="424"/>
      <c r="C351" s="26" t="s">
        <v>326</v>
      </c>
      <c r="D351" s="283">
        <v>0</v>
      </c>
      <c r="E351" s="283">
        <v>0</v>
      </c>
    </row>
    <row r="352" spans="1:5">
      <c r="A352" s="363" t="s">
        <v>262</v>
      </c>
      <c r="B352" s="420" t="s">
        <v>263</v>
      </c>
      <c r="C352" s="158" t="s">
        <v>327</v>
      </c>
      <c r="D352" s="286">
        <f>SUM(D353:D357)</f>
        <v>90</v>
      </c>
      <c r="E352" s="286">
        <f>SUM(E353:E357)</f>
        <v>90</v>
      </c>
    </row>
    <row r="353" spans="1:5" ht="23.25" customHeight="1">
      <c r="A353" s="364"/>
      <c r="B353" s="421"/>
      <c r="C353" s="26" t="s">
        <v>323</v>
      </c>
      <c r="D353" s="283">
        <v>0</v>
      </c>
      <c r="E353" s="283">
        <v>0</v>
      </c>
    </row>
    <row r="354" spans="1:5" ht="25.5">
      <c r="A354" s="364"/>
      <c r="B354" s="421"/>
      <c r="C354" s="26" t="s">
        <v>324</v>
      </c>
      <c r="D354" s="283">
        <v>0</v>
      </c>
      <c r="E354" s="283">
        <v>0</v>
      </c>
    </row>
    <row r="355" spans="1:5" ht="25.5">
      <c r="A355" s="364"/>
      <c r="B355" s="421"/>
      <c r="C355" s="26" t="s">
        <v>325</v>
      </c>
      <c r="D355" s="283">
        <f>'Прил.2 МБ'!I99</f>
        <v>90</v>
      </c>
      <c r="E355" s="283">
        <f>'Прил.2 МБ'!J99</f>
        <v>90</v>
      </c>
    </row>
    <row r="356" spans="1:5" ht="25.5">
      <c r="A356" s="364"/>
      <c r="B356" s="421"/>
      <c r="C356" s="26" t="s">
        <v>9</v>
      </c>
      <c r="D356" s="283">
        <v>0</v>
      </c>
      <c r="E356" s="283">
        <v>0</v>
      </c>
    </row>
    <row r="357" spans="1:5" ht="25.5">
      <c r="A357" s="365"/>
      <c r="B357" s="424"/>
      <c r="C357" s="26" t="s">
        <v>326</v>
      </c>
      <c r="D357" s="283">
        <v>0</v>
      </c>
      <c r="E357" s="283">
        <v>0</v>
      </c>
    </row>
    <row r="358" spans="1:5">
      <c r="A358" s="444" t="s">
        <v>264</v>
      </c>
      <c r="B358" s="444"/>
      <c r="C358" s="444"/>
      <c r="D358" s="444"/>
      <c r="E358" s="444"/>
    </row>
    <row r="359" spans="1:5" ht="12.75" customHeight="1">
      <c r="A359" s="428" t="s">
        <v>265</v>
      </c>
      <c r="B359" s="425" t="s">
        <v>266</v>
      </c>
      <c r="C359" s="158" t="s">
        <v>327</v>
      </c>
      <c r="D359" s="286">
        <f>SUM(D360:D364)</f>
        <v>458.2</v>
      </c>
      <c r="E359" s="286">
        <f>SUM(E360:E364)</f>
        <v>457.3</v>
      </c>
    </row>
    <row r="360" spans="1:5" ht="25.5">
      <c r="A360" s="429"/>
      <c r="B360" s="426"/>
      <c r="C360" s="26" t="s">
        <v>323</v>
      </c>
      <c r="D360" s="283">
        <f>D366+D372+D378+D384+D390</f>
        <v>0</v>
      </c>
      <c r="E360" s="283">
        <f>E366+E372+E378+E384+E390</f>
        <v>0</v>
      </c>
    </row>
    <row r="361" spans="1:5" ht="25.5">
      <c r="A361" s="429"/>
      <c r="B361" s="426"/>
      <c r="C361" s="26" t="s">
        <v>324</v>
      </c>
      <c r="D361" s="283">
        <f t="shared" ref="D361:E361" si="65">D367+D373+D379+D385+D391</f>
        <v>0</v>
      </c>
      <c r="E361" s="283">
        <f t="shared" si="65"/>
        <v>0</v>
      </c>
    </row>
    <row r="362" spans="1:5" ht="25.5">
      <c r="A362" s="429"/>
      <c r="B362" s="426"/>
      <c r="C362" s="26" t="s">
        <v>325</v>
      </c>
      <c r="D362" s="283">
        <f t="shared" ref="D362:E362" si="66">D368+D374+D380+D386+D392</f>
        <v>458.2</v>
      </c>
      <c r="E362" s="283">
        <f t="shared" si="66"/>
        <v>457.3</v>
      </c>
    </row>
    <row r="363" spans="1:5" ht="25.5">
      <c r="A363" s="429"/>
      <c r="B363" s="426"/>
      <c r="C363" s="26" t="s">
        <v>9</v>
      </c>
      <c r="D363" s="283">
        <f t="shared" ref="D363:E363" si="67">D369+D375+D381+D387+D393</f>
        <v>0</v>
      </c>
      <c r="E363" s="283">
        <f t="shared" si="67"/>
        <v>0</v>
      </c>
    </row>
    <row r="364" spans="1:5" ht="25.5">
      <c r="A364" s="430"/>
      <c r="B364" s="427"/>
      <c r="C364" s="26" t="s">
        <v>326</v>
      </c>
      <c r="D364" s="283">
        <f t="shared" ref="D364:E364" si="68">D370+D376+D382+D388+D394</f>
        <v>0</v>
      </c>
      <c r="E364" s="283">
        <f t="shared" si="68"/>
        <v>0</v>
      </c>
    </row>
    <row r="365" spans="1:5" ht="12.75" customHeight="1">
      <c r="A365" s="363" t="s">
        <v>267</v>
      </c>
      <c r="B365" s="420" t="s">
        <v>268</v>
      </c>
      <c r="C365" s="158" t="s">
        <v>327</v>
      </c>
      <c r="D365" s="286">
        <f>SUM(D366:D370)</f>
        <v>40</v>
      </c>
      <c r="E365" s="286">
        <f>SUM(E366:E370)</f>
        <v>39.299999999999997</v>
      </c>
    </row>
    <row r="366" spans="1:5" ht="25.5">
      <c r="A366" s="364"/>
      <c r="B366" s="421"/>
      <c r="C366" s="26" t="s">
        <v>323</v>
      </c>
      <c r="D366" s="283">
        <v>0</v>
      </c>
      <c r="E366" s="283">
        <v>0</v>
      </c>
    </row>
    <row r="367" spans="1:5" ht="25.5">
      <c r="A367" s="364"/>
      <c r="B367" s="421"/>
      <c r="C367" s="26" t="s">
        <v>324</v>
      </c>
      <c r="D367" s="283">
        <v>0</v>
      </c>
      <c r="E367" s="283">
        <v>0</v>
      </c>
    </row>
    <row r="368" spans="1:5" ht="25.5">
      <c r="A368" s="364"/>
      <c r="B368" s="421"/>
      <c r="C368" s="26" t="s">
        <v>325</v>
      </c>
      <c r="D368" s="283">
        <f>'Прил.2 МБ'!I104</f>
        <v>40</v>
      </c>
      <c r="E368" s="283">
        <f>'Прил.2 МБ'!J104</f>
        <v>39.299999999999997</v>
      </c>
    </row>
    <row r="369" spans="1:5" ht="25.5">
      <c r="A369" s="364"/>
      <c r="B369" s="421"/>
      <c r="C369" s="26" t="s">
        <v>9</v>
      </c>
      <c r="D369" s="283">
        <v>0</v>
      </c>
      <c r="E369" s="283">
        <v>0</v>
      </c>
    </row>
    <row r="370" spans="1:5" ht="25.5">
      <c r="A370" s="365"/>
      <c r="B370" s="424"/>
      <c r="C370" s="26" t="s">
        <v>326</v>
      </c>
      <c r="D370" s="283">
        <v>0</v>
      </c>
      <c r="E370" s="283">
        <v>0</v>
      </c>
    </row>
    <row r="371" spans="1:5" ht="12.75" customHeight="1">
      <c r="A371" s="363" t="s">
        <v>269</v>
      </c>
      <c r="B371" s="420" t="s">
        <v>270</v>
      </c>
      <c r="C371" s="158" t="s">
        <v>327</v>
      </c>
      <c r="D371" s="286">
        <f>SUM(D372:D376)</f>
        <v>40</v>
      </c>
      <c r="E371" s="286">
        <f>SUM(E372:E376)</f>
        <v>40</v>
      </c>
    </row>
    <row r="372" spans="1:5" ht="25.5">
      <c r="A372" s="364"/>
      <c r="B372" s="421"/>
      <c r="C372" s="26" t="s">
        <v>323</v>
      </c>
      <c r="D372" s="283">
        <v>0</v>
      </c>
      <c r="E372" s="283">
        <v>0</v>
      </c>
    </row>
    <row r="373" spans="1:5" ht="25.5">
      <c r="A373" s="364"/>
      <c r="B373" s="421"/>
      <c r="C373" s="26" t="s">
        <v>324</v>
      </c>
      <c r="D373" s="283">
        <v>0</v>
      </c>
      <c r="E373" s="283">
        <v>0</v>
      </c>
    </row>
    <row r="374" spans="1:5" ht="25.5">
      <c r="A374" s="364"/>
      <c r="B374" s="421"/>
      <c r="C374" s="26" t="s">
        <v>325</v>
      </c>
      <c r="D374" s="283">
        <f>'Прил.2 МБ'!I105</f>
        <v>40</v>
      </c>
      <c r="E374" s="283">
        <f>'Прил.2 МБ'!J105</f>
        <v>40</v>
      </c>
    </row>
    <row r="375" spans="1:5" ht="25.5">
      <c r="A375" s="364"/>
      <c r="B375" s="421"/>
      <c r="C375" s="26" t="s">
        <v>9</v>
      </c>
      <c r="D375" s="283">
        <v>0</v>
      </c>
      <c r="E375" s="283">
        <v>0</v>
      </c>
    </row>
    <row r="376" spans="1:5" ht="25.5">
      <c r="A376" s="365"/>
      <c r="B376" s="424"/>
      <c r="C376" s="26" t="s">
        <v>326</v>
      </c>
      <c r="D376" s="283">
        <v>0</v>
      </c>
      <c r="E376" s="283">
        <v>0</v>
      </c>
    </row>
    <row r="377" spans="1:5" ht="12.75" customHeight="1">
      <c r="A377" s="363" t="s">
        <v>271</v>
      </c>
      <c r="B377" s="420" t="s">
        <v>272</v>
      </c>
      <c r="C377" s="158" t="s">
        <v>327</v>
      </c>
      <c r="D377" s="286">
        <f>SUM(D378:D382)</f>
        <v>12.5</v>
      </c>
      <c r="E377" s="286">
        <f>SUM(E378:E382)</f>
        <v>12.4</v>
      </c>
    </row>
    <row r="378" spans="1:5" ht="25.5">
      <c r="A378" s="364"/>
      <c r="B378" s="421"/>
      <c r="C378" s="26" t="s">
        <v>323</v>
      </c>
      <c r="D378" s="283">
        <v>0</v>
      </c>
      <c r="E378" s="283">
        <v>0</v>
      </c>
    </row>
    <row r="379" spans="1:5" ht="25.5">
      <c r="A379" s="364"/>
      <c r="B379" s="421"/>
      <c r="C379" s="26" t="s">
        <v>324</v>
      </c>
      <c r="D379" s="283">
        <v>0</v>
      </c>
      <c r="E379" s="283">
        <v>0</v>
      </c>
    </row>
    <row r="380" spans="1:5" ht="25.5">
      <c r="A380" s="364"/>
      <c r="B380" s="421"/>
      <c r="C380" s="26" t="s">
        <v>325</v>
      </c>
      <c r="D380" s="283">
        <f>'Прил.2 МБ'!I106</f>
        <v>12.5</v>
      </c>
      <c r="E380" s="283">
        <f>'Прил.2 МБ'!J106</f>
        <v>12.4</v>
      </c>
    </row>
    <row r="381" spans="1:5" ht="25.5">
      <c r="A381" s="364"/>
      <c r="B381" s="421"/>
      <c r="C381" s="26" t="s">
        <v>9</v>
      </c>
      <c r="D381" s="283">
        <v>0</v>
      </c>
      <c r="E381" s="283">
        <v>0</v>
      </c>
    </row>
    <row r="382" spans="1:5" ht="25.5">
      <c r="A382" s="365"/>
      <c r="B382" s="424"/>
      <c r="C382" s="26" t="s">
        <v>326</v>
      </c>
      <c r="D382" s="283">
        <v>0</v>
      </c>
      <c r="E382" s="283">
        <v>0</v>
      </c>
    </row>
    <row r="383" spans="1:5" ht="32.25" customHeight="1">
      <c r="A383" s="363" t="s">
        <v>273</v>
      </c>
      <c r="B383" s="420" t="s">
        <v>274</v>
      </c>
      <c r="C383" s="158" t="s">
        <v>327</v>
      </c>
      <c r="D383" s="286">
        <f>SUM(D384:D388)</f>
        <v>259.89999999999998</v>
      </c>
      <c r="E383" s="286">
        <f>SUM(E384:E388)</f>
        <v>259.8</v>
      </c>
    </row>
    <row r="384" spans="1:5" ht="12.75" customHeight="1">
      <c r="A384" s="364"/>
      <c r="B384" s="421"/>
      <c r="C384" s="26" t="s">
        <v>323</v>
      </c>
      <c r="D384" s="283">
        <v>0</v>
      </c>
      <c r="E384" s="283">
        <v>0</v>
      </c>
    </row>
    <row r="385" spans="1:5" ht="25.5">
      <c r="A385" s="364"/>
      <c r="B385" s="421"/>
      <c r="C385" s="26" t="s">
        <v>324</v>
      </c>
      <c r="D385" s="283">
        <v>0</v>
      </c>
      <c r="E385" s="283">
        <v>0</v>
      </c>
    </row>
    <row r="386" spans="1:5" ht="25.5">
      <c r="A386" s="364"/>
      <c r="B386" s="421"/>
      <c r="C386" s="26" t="s">
        <v>325</v>
      </c>
      <c r="D386" s="283">
        <f>'Прил.2 МБ'!I107</f>
        <v>259.89999999999998</v>
      </c>
      <c r="E386" s="283">
        <f>'Прил.2 МБ'!J107</f>
        <v>259.8</v>
      </c>
    </row>
    <row r="387" spans="1:5" ht="25.5">
      <c r="A387" s="364"/>
      <c r="B387" s="421"/>
      <c r="C387" s="26" t="s">
        <v>9</v>
      </c>
      <c r="D387" s="283">
        <v>0</v>
      </c>
      <c r="E387" s="283">
        <v>0</v>
      </c>
    </row>
    <row r="388" spans="1:5" ht="25.5">
      <c r="A388" s="365"/>
      <c r="B388" s="424"/>
      <c r="C388" s="26" t="s">
        <v>326</v>
      </c>
      <c r="D388" s="283">
        <v>0</v>
      </c>
      <c r="E388" s="283">
        <v>0</v>
      </c>
    </row>
    <row r="389" spans="1:5">
      <c r="A389" s="363" t="s">
        <v>276</v>
      </c>
      <c r="B389" s="420" t="s">
        <v>277</v>
      </c>
      <c r="C389" s="158" t="s">
        <v>327</v>
      </c>
      <c r="D389" s="286">
        <f>SUM(D390:D394)</f>
        <v>105.8</v>
      </c>
      <c r="E389" s="286">
        <f>SUM(E390:E394)</f>
        <v>105.8</v>
      </c>
    </row>
    <row r="390" spans="1:5" ht="12.75" customHeight="1">
      <c r="A390" s="364"/>
      <c r="B390" s="421"/>
      <c r="C390" s="26" t="s">
        <v>323</v>
      </c>
      <c r="D390" s="283">
        <v>0</v>
      </c>
      <c r="E390" s="283">
        <v>0</v>
      </c>
    </row>
    <row r="391" spans="1:5" ht="25.5">
      <c r="A391" s="364"/>
      <c r="B391" s="421"/>
      <c r="C391" s="26" t="s">
        <v>324</v>
      </c>
      <c r="D391" s="283">
        <v>0</v>
      </c>
      <c r="E391" s="283">
        <v>0</v>
      </c>
    </row>
    <row r="392" spans="1:5" ht="25.5">
      <c r="A392" s="364"/>
      <c r="B392" s="421"/>
      <c r="C392" s="26" t="s">
        <v>325</v>
      </c>
      <c r="D392" s="283">
        <f>'Прил.2 МБ'!I108</f>
        <v>105.8</v>
      </c>
      <c r="E392" s="283">
        <f>'Прил.2 МБ'!J108</f>
        <v>105.8</v>
      </c>
    </row>
    <row r="393" spans="1:5" ht="25.5">
      <c r="A393" s="364"/>
      <c r="B393" s="421"/>
      <c r="C393" s="26" t="s">
        <v>9</v>
      </c>
      <c r="D393" s="283">
        <v>0</v>
      </c>
      <c r="E393" s="283">
        <v>0</v>
      </c>
    </row>
    <row r="394" spans="1:5" ht="25.5">
      <c r="A394" s="365"/>
      <c r="B394" s="424"/>
      <c r="C394" s="26" t="s">
        <v>326</v>
      </c>
      <c r="D394" s="283">
        <v>0</v>
      </c>
      <c r="E394" s="283">
        <v>0</v>
      </c>
    </row>
    <row r="395" spans="1:5">
      <c r="A395" s="463" t="s">
        <v>278</v>
      </c>
      <c r="B395" s="463"/>
      <c r="C395" s="463"/>
      <c r="D395" s="463"/>
      <c r="E395" s="463"/>
    </row>
    <row r="396" spans="1:5" ht="12.75" customHeight="1">
      <c r="A396" s="428" t="s">
        <v>279</v>
      </c>
      <c r="B396" s="425" t="s">
        <v>280</v>
      </c>
      <c r="C396" s="158" t="s">
        <v>327</v>
      </c>
      <c r="D396" s="286">
        <f>SUM(D397:D401)</f>
        <v>69.599999999999994</v>
      </c>
      <c r="E396" s="286">
        <f>SUM(E397:E401)</f>
        <v>69.599999999999994</v>
      </c>
    </row>
    <row r="397" spans="1:5" ht="25.5">
      <c r="A397" s="429"/>
      <c r="B397" s="426"/>
      <c r="C397" s="26" t="s">
        <v>323</v>
      </c>
      <c r="D397" s="283">
        <f>D403+D409</f>
        <v>0</v>
      </c>
      <c r="E397" s="283">
        <f>E403+E409</f>
        <v>0</v>
      </c>
    </row>
    <row r="398" spans="1:5" ht="25.5">
      <c r="A398" s="429"/>
      <c r="B398" s="426"/>
      <c r="C398" s="26" t="s">
        <v>324</v>
      </c>
      <c r="D398" s="283">
        <f t="shared" ref="D398:E398" si="69">D404+D410</f>
        <v>0</v>
      </c>
      <c r="E398" s="283">
        <f t="shared" si="69"/>
        <v>0</v>
      </c>
    </row>
    <row r="399" spans="1:5" ht="25.5">
      <c r="A399" s="429"/>
      <c r="B399" s="426"/>
      <c r="C399" s="26" t="s">
        <v>325</v>
      </c>
      <c r="D399" s="283">
        <f t="shared" ref="D399:E399" si="70">D405+D411</f>
        <v>69.599999999999994</v>
      </c>
      <c r="E399" s="283">
        <f t="shared" si="70"/>
        <v>69.599999999999994</v>
      </c>
    </row>
    <row r="400" spans="1:5" ht="25.5">
      <c r="A400" s="429"/>
      <c r="B400" s="426"/>
      <c r="C400" s="26" t="s">
        <v>9</v>
      </c>
      <c r="D400" s="283">
        <f t="shared" ref="D400:E400" si="71">D406+D412</f>
        <v>0</v>
      </c>
      <c r="E400" s="283">
        <f t="shared" si="71"/>
        <v>0</v>
      </c>
    </row>
    <row r="401" spans="1:5" ht="25.5">
      <c r="A401" s="430"/>
      <c r="B401" s="427"/>
      <c r="C401" s="26" t="s">
        <v>326</v>
      </c>
      <c r="D401" s="283">
        <f t="shared" ref="D401:E401" si="72">D407+D413</f>
        <v>0</v>
      </c>
      <c r="E401" s="283">
        <f t="shared" si="72"/>
        <v>0</v>
      </c>
    </row>
    <row r="402" spans="1:5" ht="12.75" customHeight="1">
      <c r="A402" s="363" t="s">
        <v>281</v>
      </c>
      <c r="B402" s="420" t="s">
        <v>282</v>
      </c>
      <c r="C402" s="158" t="s">
        <v>327</v>
      </c>
      <c r="D402" s="286">
        <f>SUM(D403:D407)</f>
        <v>0</v>
      </c>
      <c r="E402" s="286">
        <f>SUM(E403:E407)</f>
        <v>0</v>
      </c>
    </row>
    <row r="403" spans="1:5" ht="25.5">
      <c r="A403" s="364"/>
      <c r="B403" s="421"/>
      <c r="C403" s="26" t="s">
        <v>323</v>
      </c>
      <c r="D403" s="283">
        <v>0</v>
      </c>
      <c r="E403" s="283">
        <v>0</v>
      </c>
    </row>
    <row r="404" spans="1:5" ht="25.5">
      <c r="A404" s="364"/>
      <c r="B404" s="421"/>
      <c r="C404" s="26" t="s">
        <v>324</v>
      </c>
      <c r="D404" s="283">
        <v>0</v>
      </c>
      <c r="E404" s="283">
        <v>0</v>
      </c>
    </row>
    <row r="405" spans="1:5" ht="25.5">
      <c r="A405" s="364"/>
      <c r="B405" s="421"/>
      <c r="C405" s="26" t="s">
        <v>325</v>
      </c>
      <c r="D405" s="283">
        <f>'Прил.2 МБ'!I111</f>
        <v>0</v>
      </c>
      <c r="E405" s="283">
        <f>'Прил.2 МБ'!J111</f>
        <v>0</v>
      </c>
    </row>
    <row r="406" spans="1:5" ht="25.5">
      <c r="A406" s="364"/>
      <c r="B406" s="421"/>
      <c r="C406" s="26" t="s">
        <v>9</v>
      </c>
      <c r="D406" s="283">
        <v>0</v>
      </c>
      <c r="E406" s="283">
        <v>0</v>
      </c>
    </row>
    <row r="407" spans="1:5" ht="25.5">
      <c r="A407" s="364"/>
      <c r="B407" s="421"/>
      <c r="C407" s="26" t="s">
        <v>326</v>
      </c>
      <c r="D407" s="283">
        <v>0</v>
      </c>
      <c r="E407" s="283">
        <v>0</v>
      </c>
    </row>
    <row r="408" spans="1:5" ht="12.75" customHeight="1">
      <c r="A408" s="445" t="s">
        <v>283</v>
      </c>
      <c r="B408" s="464" t="s">
        <v>284</v>
      </c>
      <c r="C408" s="158" t="s">
        <v>327</v>
      </c>
      <c r="D408" s="286">
        <f>SUM(D409:D413)</f>
        <v>69.599999999999994</v>
      </c>
      <c r="E408" s="286">
        <f>SUM(E409:E413)</f>
        <v>69.599999999999994</v>
      </c>
    </row>
    <row r="409" spans="1:5" ht="12.75" customHeight="1">
      <c r="A409" s="445"/>
      <c r="B409" s="464"/>
      <c r="C409" s="26" t="s">
        <v>323</v>
      </c>
      <c r="D409" s="283">
        <v>0</v>
      </c>
      <c r="E409" s="283">
        <v>0</v>
      </c>
    </row>
    <row r="410" spans="1:5" ht="25.5">
      <c r="A410" s="445"/>
      <c r="B410" s="464"/>
      <c r="C410" s="26" t="s">
        <v>324</v>
      </c>
      <c r="D410" s="283">
        <v>0</v>
      </c>
      <c r="E410" s="283">
        <v>0</v>
      </c>
    </row>
    <row r="411" spans="1:5" ht="25.5">
      <c r="A411" s="445"/>
      <c r="B411" s="464"/>
      <c r="C411" s="26" t="s">
        <v>325</v>
      </c>
      <c r="D411" s="283">
        <f>'Прил.2 МБ'!I112</f>
        <v>69.599999999999994</v>
      </c>
      <c r="E411" s="283">
        <f>'Прил.2 МБ'!J112</f>
        <v>69.599999999999994</v>
      </c>
    </row>
    <row r="412" spans="1:5" ht="25.5">
      <c r="A412" s="445"/>
      <c r="B412" s="464"/>
      <c r="C412" s="26" t="s">
        <v>9</v>
      </c>
      <c r="D412" s="283">
        <v>0</v>
      </c>
      <c r="E412" s="283">
        <v>0</v>
      </c>
    </row>
    <row r="413" spans="1:5" ht="25.5">
      <c r="A413" s="445"/>
      <c r="B413" s="464"/>
      <c r="C413" s="26" t="s">
        <v>326</v>
      </c>
      <c r="D413" s="283">
        <v>0</v>
      </c>
      <c r="E413" s="283">
        <v>0</v>
      </c>
    </row>
    <row r="414" spans="1:5">
      <c r="A414" s="437" t="s">
        <v>73</v>
      </c>
      <c r="B414" s="437" t="s">
        <v>305</v>
      </c>
      <c r="C414" s="158" t="s">
        <v>327</v>
      </c>
      <c r="D414" s="286">
        <f>SUM(D415:D419)</f>
        <v>1422911.9000000001</v>
      </c>
      <c r="E414" s="286">
        <f>SUM(E415:E419)</f>
        <v>1407841.5</v>
      </c>
    </row>
    <row r="415" spans="1:5" ht="18.75" customHeight="1">
      <c r="A415" s="437"/>
      <c r="B415" s="437"/>
      <c r="C415" s="26" t="s">
        <v>323</v>
      </c>
      <c r="D415" s="283">
        <f>D422+D440+D446+D453+D490+D509+D515+D521</f>
        <v>0</v>
      </c>
      <c r="E415" s="283">
        <f>E422+E440+E446+E453+E490+E509+E515+E521</f>
        <v>0</v>
      </c>
    </row>
    <row r="416" spans="1:5" ht="25.5">
      <c r="A416" s="437"/>
      <c r="B416" s="437"/>
      <c r="C416" s="26" t="s">
        <v>324</v>
      </c>
      <c r="D416" s="283">
        <f t="shared" ref="D416:E416" si="73">D423+D441+D447+D454+D491+D510+D516+D522</f>
        <v>990037.1</v>
      </c>
      <c r="E416" s="283">
        <f t="shared" si="73"/>
        <v>976293.1</v>
      </c>
    </row>
    <row r="417" spans="1:5" ht="25.5">
      <c r="A417" s="437"/>
      <c r="B417" s="437"/>
      <c r="C417" s="26" t="s">
        <v>325</v>
      </c>
      <c r="D417" s="283">
        <f t="shared" ref="D417:E417" si="74">D424+D442+D448+D455+D492+D511+D517+D523</f>
        <v>320350</v>
      </c>
      <c r="E417" s="283">
        <f t="shared" si="74"/>
        <v>319023.60000000003</v>
      </c>
    </row>
    <row r="418" spans="1:5" ht="25.5">
      <c r="A418" s="437"/>
      <c r="B418" s="437"/>
      <c r="C418" s="26" t="s">
        <v>9</v>
      </c>
      <c r="D418" s="283">
        <f t="shared" ref="D418:E418" si="75">D425+D443+D449+D456+D493+D512+D518+D524</f>
        <v>112524.79999999999</v>
      </c>
      <c r="E418" s="283">
        <f t="shared" si="75"/>
        <v>112524.79999999999</v>
      </c>
    </row>
    <row r="419" spans="1:5" ht="25.5">
      <c r="A419" s="437"/>
      <c r="B419" s="437"/>
      <c r="C419" s="26" t="s">
        <v>326</v>
      </c>
      <c r="D419" s="283">
        <f t="shared" ref="D419:E419" si="76">D426+D444+D450+D457+D494+D513+D519+D525</f>
        <v>0</v>
      </c>
      <c r="E419" s="283">
        <f t="shared" si="76"/>
        <v>0</v>
      </c>
    </row>
    <row r="420" spans="1:5" ht="21.75" customHeight="1">
      <c r="A420" s="460" t="s">
        <v>286</v>
      </c>
      <c r="B420" s="460"/>
      <c r="C420" s="417"/>
      <c r="D420" s="417"/>
      <c r="E420" s="417"/>
    </row>
    <row r="421" spans="1:5" ht="21" customHeight="1">
      <c r="A421" s="438" t="s">
        <v>287</v>
      </c>
      <c r="B421" s="438" t="s">
        <v>288</v>
      </c>
      <c r="C421" s="158" t="s">
        <v>327</v>
      </c>
      <c r="D421" s="286">
        <f>SUM(D422:D426)</f>
        <v>142316.1</v>
      </c>
      <c r="E421" s="286">
        <f>SUM(E422:E426)</f>
        <v>142316.1</v>
      </c>
    </row>
    <row r="422" spans="1:5" ht="25.5">
      <c r="A422" s="439"/>
      <c r="B422" s="439"/>
      <c r="C422" s="158" t="s">
        <v>323</v>
      </c>
      <c r="D422" s="286">
        <f>D428+D434</f>
        <v>0</v>
      </c>
      <c r="E422" s="286">
        <f>E428+E434</f>
        <v>0</v>
      </c>
    </row>
    <row r="423" spans="1:5" ht="25.5">
      <c r="A423" s="439"/>
      <c r="B423" s="439"/>
      <c r="C423" s="158" t="s">
        <v>324</v>
      </c>
      <c r="D423" s="286">
        <f t="shared" ref="D423:E423" si="77">D429+D435</f>
        <v>0</v>
      </c>
      <c r="E423" s="286">
        <f t="shared" si="77"/>
        <v>0</v>
      </c>
    </row>
    <row r="424" spans="1:5" ht="25.5">
      <c r="A424" s="439"/>
      <c r="B424" s="439"/>
      <c r="C424" s="158" t="s">
        <v>325</v>
      </c>
      <c r="D424" s="286">
        <f t="shared" ref="D424:E424" si="78">D430+D436</f>
        <v>66749.3</v>
      </c>
      <c r="E424" s="286">
        <f t="shared" si="78"/>
        <v>66749.3</v>
      </c>
    </row>
    <row r="425" spans="1:5" ht="25.5">
      <c r="A425" s="439"/>
      <c r="B425" s="439"/>
      <c r="C425" s="158" t="s">
        <v>9</v>
      </c>
      <c r="D425" s="286">
        <f t="shared" ref="D425:E425" si="79">D431+D437</f>
        <v>75566.8</v>
      </c>
      <c r="E425" s="286">
        <f t="shared" si="79"/>
        <v>75566.8</v>
      </c>
    </row>
    <row r="426" spans="1:5" ht="25.5">
      <c r="A426" s="455"/>
      <c r="B426" s="455"/>
      <c r="C426" s="158" t="s">
        <v>326</v>
      </c>
      <c r="D426" s="286">
        <f t="shared" ref="D426:E426" si="80">D432+D438</f>
        <v>0</v>
      </c>
      <c r="E426" s="286">
        <f t="shared" si="80"/>
        <v>0</v>
      </c>
    </row>
    <row r="427" spans="1:5">
      <c r="A427" s="386" t="s">
        <v>435</v>
      </c>
      <c r="B427" s="414" t="s">
        <v>436</v>
      </c>
      <c r="C427" s="158" t="s">
        <v>327</v>
      </c>
      <c r="D427" s="286">
        <f>SUM(D428:D432)</f>
        <v>136610.6</v>
      </c>
      <c r="E427" s="286">
        <f>SUM(E428:E432)</f>
        <v>136610.6</v>
      </c>
    </row>
    <row r="428" spans="1:5" ht="25.5">
      <c r="A428" s="387"/>
      <c r="B428" s="415"/>
      <c r="C428" s="26" t="s">
        <v>323</v>
      </c>
      <c r="D428" s="283">
        <v>0</v>
      </c>
      <c r="E428" s="283">
        <v>0</v>
      </c>
    </row>
    <row r="429" spans="1:5" ht="25.5">
      <c r="A429" s="387"/>
      <c r="B429" s="415"/>
      <c r="C429" s="26" t="s">
        <v>324</v>
      </c>
      <c r="D429" s="283">
        <v>0</v>
      </c>
      <c r="E429" s="283">
        <v>0</v>
      </c>
    </row>
    <row r="430" spans="1:5" ht="25.5">
      <c r="A430" s="387"/>
      <c r="B430" s="415"/>
      <c r="C430" s="26" t="s">
        <v>325</v>
      </c>
      <c r="D430" s="283">
        <f>'Прил.2 МБ'!I119</f>
        <v>61043.8</v>
      </c>
      <c r="E430" s="283">
        <f>'Прил.2 МБ'!J119</f>
        <v>61043.8</v>
      </c>
    </row>
    <row r="431" spans="1:5" ht="25.5">
      <c r="A431" s="387"/>
      <c r="B431" s="415"/>
      <c r="C431" s="26" t="s">
        <v>9</v>
      </c>
      <c r="D431" s="283">
        <v>75566.8</v>
      </c>
      <c r="E431" s="283">
        <v>75566.8</v>
      </c>
    </row>
    <row r="432" spans="1:5" ht="25.5">
      <c r="A432" s="388"/>
      <c r="B432" s="416"/>
      <c r="C432" s="26" t="s">
        <v>326</v>
      </c>
      <c r="D432" s="283">
        <v>0</v>
      </c>
      <c r="E432" s="283">
        <v>0</v>
      </c>
    </row>
    <row r="433" spans="1:5">
      <c r="A433" s="386" t="s">
        <v>438</v>
      </c>
      <c r="B433" s="414" t="s">
        <v>437</v>
      </c>
      <c r="C433" s="158" t="s">
        <v>327</v>
      </c>
      <c r="D433" s="286">
        <f>SUM(D434:D438)</f>
        <v>5705.5</v>
      </c>
      <c r="E433" s="286">
        <f>SUM(E434:E438)</f>
        <v>5705.5</v>
      </c>
    </row>
    <row r="434" spans="1:5" ht="25.5">
      <c r="A434" s="387"/>
      <c r="B434" s="415"/>
      <c r="C434" s="26" t="s">
        <v>323</v>
      </c>
      <c r="D434" s="283">
        <v>0</v>
      </c>
      <c r="E434" s="283">
        <v>0</v>
      </c>
    </row>
    <row r="435" spans="1:5" ht="25.5">
      <c r="A435" s="387"/>
      <c r="B435" s="415"/>
      <c r="C435" s="26" t="s">
        <v>324</v>
      </c>
      <c r="D435" s="283">
        <v>0</v>
      </c>
      <c r="E435" s="283">
        <v>0</v>
      </c>
    </row>
    <row r="436" spans="1:5" ht="25.5">
      <c r="A436" s="387"/>
      <c r="B436" s="415"/>
      <c r="C436" s="26" t="s">
        <v>325</v>
      </c>
      <c r="D436" s="283">
        <f>'Прил.2 МБ'!I120</f>
        <v>5705.5</v>
      </c>
      <c r="E436" s="283">
        <f>'Прил.2 МБ'!J120</f>
        <v>5705.5</v>
      </c>
    </row>
    <row r="437" spans="1:5" ht="25.5">
      <c r="A437" s="387"/>
      <c r="B437" s="415"/>
      <c r="C437" s="26" t="s">
        <v>9</v>
      </c>
      <c r="D437" s="283">
        <v>0</v>
      </c>
      <c r="E437" s="283">
        <v>0</v>
      </c>
    </row>
    <row r="438" spans="1:5" ht="25.5">
      <c r="A438" s="388"/>
      <c r="B438" s="416"/>
      <c r="C438" s="26" t="s">
        <v>326</v>
      </c>
      <c r="D438" s="283">
        <v>0</v>
      </c>
      <c r="E438" s="283">
        <v>0</v>
      </c>
    </row>
    <row r="439" spans="1:5" ht="18" customHeight="1">
      <c r="A439" s="414" t="s">
        <v>306</v>
      </c>
      <c r="B439" s="414" t="s">
        <v>450</v>
      </c>
      <c r="C439" s="158" t="s">
        <v>327</v>
      </c>
      <c r="D439" s="286">
        <f>SUM(D440:D444)</f>
        <v>22239.200000000001</v>
      </c>
      <c r="E439" s="286">
        <f>SUM(E440:E444)</f>
        <v>8495.2000000000007</v>
      </c>
    </row>
    <row r="440" spans="1:5" ht="21" customHeight="1">
      <c r="A440" s="415"/>
      <c r="B440" s="415"/>
      <c r="C440" s="26" t="s">
        <v>323</v>
      </c>
      <c r="D440" s="283">
        <v>0</v>
      </c>
      <c r="E440" s="283">
        <v>0</v>
      </c>
    </row>
    <row r="441" spans="1:5" ht="25.5">
      <c r="A441" s="415"/>
      <c r="B441" s="415"/>
      <c r="C441" s="26" t="s">
        <v>324</v>
      </c>
      <c r="D441" s="283">
        <v>22239.200000000001</v>
      </c>
      <c r="E441" s="283">
        <v>8495.2000000000007</v>
      </c>
    </row>
    <row r="442" spans="1:5" ht="25.5">
      <c r="A442" s="415"/>
      <c r="B442" s="415"/>
      <c r="C442" s="26" t="s">
        <v>325</v>
      </c>
      <c r="D442" s="283">
        <v>0</v>
      </c>
      <c r="E442" s="283">
        <v>0</v>
      </c>
    </row>
    <row r="443" spans="1:5" ht="25.5">
      <c r="A443" s="415"/>
      <c r="B443" s="415"/>
      <c r="C443" s="26" t="s">
        <v>9</v>
      </c>
      <c r="D443" s="283">
        <v>0</v>
      </c>
      <c r="E443" s="283">
        <v>0</v>
      </c>
    </row>
    <row r="444" spans="1:5" ht="25.5">
      <c r="A444" s="416"/>
      <c r="B444" s="416"/>
      <c r="C444" s="26" t="s">
        <v>326</v>
      </c>
      <c r="D444" s="283">
        <v>0</v>
      </c>
      <c r="E444" s="283">
        <v>0</v>
      </c>
    </row>
    <row r="445" spans="1:5">
      <c r="A445" s="465" t="s">
        <v>307</v>
      </c>
      <c r="B445" s="465" t="s">
        <v>308</v>
      </c>
      <c r="C445" s="158" t="s">
        <v>327</v>
      </c>
      <c r="D445" s="286">
        <f>SUM(D446:D450)</f>
        <v>0</v>
      </c>
      <c r="E445" s="286">
        <f>SUM(E446:E450)</f>
        <v>0</v>
      </c>
    </row>
    <row r="446" spans="1:5" ht="24.75" customHeight="1">
      <c r="A446" s="466"/>
      <c r="B446" s="466"/>
      <c r="C446" s="26" t="s">
        <v>323</v>
      </c>
      <c r="D446" s="283">
        <v>0</v>
      </c>
      <c r="E446" s="283">
        <v>0</v>
      </c>
    </row>
    <row r="447" spans="1:5" ht="25.5">
      <c r="A447" s="466"/>
      <c r="B447" s="466"/>
      <c r="C447" s="26" t="s">
        <v>324</v>
      </c>
      <c r="D447" s="283">
        <v>0</v>
      </c>
      <c r="E447" s="283">
        <v>0</v>
      </c>
    </row>
    <row r="448" spans="1:5" ht="25.5">
      <c r="A448" s="466"/>
      <c r="B448" s="466"/>
      <c r="C448" s="26" t="s">
        <v>325</v>
      </c>
      <c r="D448" s="283">
        <v>0</v>
      </c>
      <c r="E448" s="283">
        <v>0</v>
      </c>
    </row>
    <row r="449" spans="1:5" ht="25.5">
      <c r="A449" s="466"/>
      <c r="B449" s="466"/>
      <c r="C449" s="26" t="s">
        <v>9</v>
      </c>
      <c r="D449" s="283">
        <v>0</v>
      </c>
      <c r="E449" s="283">
        <v>0</v>
      </c>
    </row>
    <row r="450" spans="1:5" ht="25.5">
      <c r="A450" s="466"/>
      <c r="B450" s="466"/>
      <c r="C450" s="26" t="s">
        <v>326</v>
      </c>
      <c r="D450" s="283">
        <v>0</v>
      </c>
      <c r="E450" s="283">
        <v>0</v>
      </c>
    </row>
    <row r="451" spans="1:5" ht="29.25" customHeight="1">
      <c r="A451" s="447" t="s">
        <v>289</v>
      </c>
      <c r="B451" s="448"/>
      <c r="C451" s="448"/>
      <c r="D451" s="467"/>
      <c r="E451" s="467"/>
    </row>
    <row r="452" spans="1:5" ht="12.75" customHeight="1">
      <c r="A452" s="414" t="s">
        <v>290</v>
      </c>
      <c r="B452" s="414" t="s">
        <v>74</v>
      </c>
      <c r="C452" s="158" t="s">
        <v>327</v>
      </c>
      <c r="D452" s="286">
        <f>SUM(D453:D457)</f>
        <v>1092395.5</v>
      </c>
      <c r="E452" s="286">
        <f>SUM(E453:E457)</f>
        <v>1092395.5</v>
      </c>
    </row>
    <row r="453" spans="1:5" ht="12.75" customHeight="1">
      <c r="A453" s="422"/>
      <c r="B453" s="415"/>
      <c r="C453" s="26" t="s">
        <v>323</v>
      </c>
      <c r="D453" s="283">
        <f>D459+D465+D471+D477+D483</f>
        <v>0</v>
      </c>
      <c r="E453" s="283">
        <f>E459+E465+E471+E477+E483</f>
        <v>0</v>
      </c>
    </row>
    <row r="454" spans="1:5" ht="25.5">
      <c r="A454" s="422"/>
      <c r="B454" s="415"/>
      <c r="C454" s="26" t="s">
        <v>324</v>
      </c>
      <c r="D454" s="283">
        <f t="shared" ref="D454:E454" si="81">D460+D466+D472+D478+D484</f>
        <v>953233.5</v>
      </c>
      <c r="E454" s="283">
        <f t="shared" si="81"/>
        <v>953233.5</v>
      </c>
    </row>
    <row r="455" spans="1:5" ht="25.5">
      <c r="A455" s="422"/>
      <c r="B455" s="415"/>
      <c r="C455" s="26" t="s">
        <v>325</v>
      </c>
      <c r="D455" s="283">
        <f t="shared" ref="D455:E455" si="82">D461+D467+D473+D479+D485</f>
        <v>102935.4</v>
      </c>
      <c r="E455" s="283">
        <f t="shared" si="82"/>
        <v>102935.4</v>
      </c>
    </row>
    <row r="456" spans="1:5" ht="25.5">
      <c r="A456" s="422"/>
      <c r="B456" s="415"/>
      <c r="C456" s="26" t="s">
        <v>9</v>
      </c>
      <c r="D456" s="283">
        <f t="shared" ref="D456:E456" si="83">D462+D468+D474+D480+D486</f>
        <v>36226.6</v>
      </c>
      <c r="E456" s="283">
        <f t="shared" si="83"/>
        <v>36226.6</v>
      </c>
    </row>
    <row r="457" spans="1:5" ht="25.5">
      <c r="A457" s="423"/>
      <c r="B457" s="416"/>
      <c r="C457" s="26" t="s">
        <v>326</v>
      </c>
      <c r="D457" s="283">
        <f t="shared" ref="D457:E457" si="84">D463+D469+D475+D481+D487</f>
        <v>0</v>
      </c>
      <c r="E457" s="283">
        <f t="shared" si="84"/>
        <v>0</v>
      </c>
    </row>
    <row r="458" spans="1:5" ht="21.75" customHeight="1">
      <c r="A458" s="386" t="s">
        <v>393</v>
      </c>
      <c r="B458" s="414" t="s">
        <v>395</v>
      </c>
      <c r="C458" s="158" t="s">
        <v>327</v>
      </c>
      <c r="D458" s="286">
        <f>SUM(D459:D463)</f>
        <v>928657.6</v>
      </c>
      <c r="E458" s="286">
        <f>SUM(E459:E463)</f>
        <v>928657.6</v>
      </c>
    </row>
    <row r="459" spans="1:5" ht="21.75" customHeight="1">
      <c r="A459" s="387"/>
      <c r="B459" s="415"/>
      <c r="C459" s="26" t="s">
        <v>323</v>
      </c>
      <c r="D459" s="113">
        <v>0</v>
      </c>
      <c r="E459" s="113">
        <v>0</v>
      </c>
    </row>
    <row r="460" spans="1:5" ht="25.5">
      <c r="A460" s="387"/>
      <c r="B460" s="415"/>
      <c r="C460" s="26" t="s">
        <v>324</v>
      </c>
      <c r="D460" s="113">
        <v>928657.6</v>
      </c>
      <c r="E460" s="113">
        <v>928657.6</v>
      </c>
    </row>
    <row r="461" spans="1:5" ht="21.75" customHeight="1">
      <c r="A461" s="387"/>
      <c r="B461" s="415"/>
      <c r="C461" s="26" t="s">
        <v>325</v>
      </c>
      <c r="D461" s="113">
        <v>0</v>
      </c>
      <c r="E461" s="113">
        <v>0</v>
      </c>
    </row>
    <row r="462" spans="1:5" ht="28.5" customHeight="1">
      <c r="A462" s="387"/>
      <c r="B462" s="415"/>
      <c r="C462" s="26" t="s">
        <v>9</v>
      </c>
      <c r="D462" s="113">
        <v>0</v>
      </c>
      <c r="E462" s="113">
        <v>0</v>
      </c>
    </row>
    <row r="463" spans="1:5" ht="21.75" customHeight="1">
      <c r="A463" s="388"/>
      <c r="B463" s="415"/>
      <c r="C463" s="26" t="s">
        <v>326</v>
      </c>
      <c r="D463" s="113">
        <v>0</v>
      </c>
      <c r="E463" s="113">
        <v>0</v>
      </c>
    </row>
    <row r="464" spans="1:5">
      <c r="A464" s="386" t="s">
        <v>394</v>
      </c>
      <c r="B464" s="415" t="s">
        <v>396</v>
      </c>
      <c r="C464" s="158" t="s">
        <v>327</v>
      </c>
      <c r="D464" s="286">
        <f>SUM(D465:D469)</f>
        <v>24575.9</v>
      </c>
      <c r="E464" s="286">
        <f>SUM(E465:E469)</f>
        <v>24575.9</v>
      </c>
    </row>
    <row r="465" spans="1:5" ht="25.5">
      <c r="A465" s="387"/>
      <c r="B465" s="415"/>
      <c r="C465" s="26" t="s">
        <v>323</v>
      </c>
      <c r="D465" s="113">
        <v>0</v>
      </c>
      <c r="E465" s="113">
        <v>0</v>
      </c>
    </row>
    <row r="466" spans="1:5" ht="25.5">
      <c r="A466" s="387"/>
      <c r="B466" s="415"/>
      <c r="C466" s="26" t="s">
        <v>324</v>
      </c>
      <c r="D466" s="113">
        <v>24575.9</v>
      </c>
      <c r="E466" s="113">
        <v>24575.9</v>
      </c>
    </row>
    <row r="467" spans="1:5" ht="25.5">
      <c r="A467" s="387"/>
      <c r="B467" s="415"/>
      <c r="C467" s="26" t="s">
        <v>325</v>
      </c>
      <c r="D467" s="113">
        <v>0</v>
      </c>
      <c r="E467" s="113">
        <v>0</v>
      </c>
    </row>
    <row r="468" spans="1:5" ht="25.5">
      <c r="A468" s="387"/>
      <c r="B468" s="415"/>
      <c r="C468" s="26" t="s">
        <v>9</v>
      </c>
      <c r="D468" s="113">
        <v>0</v>
      </c>
      <c r="E468" s="113">
        <v>0</v>
      </c>
    </row>
    <row r="469" spans="1:5" ht="25.5">
      <c r="A469" s="388"/>
      <c r="B469" s="416"/>
      <c r="C469" s="26" t="s">
        <v>326</v>
      </c>
      <c r="D469" s="113">
        <v>0</v>
      </c>
      <c r="E469" s="113">
        <v>0</v>
      </c>
    </row>
    <row r="470" spans="1:5" ht="25.5" customHeight="1">
      <c r="A470" s="386" t="s">
        <v>384</v>
      </c>
      <c r="B470" s="386" t="s">
        <v>448</v>
      </c>
      <c r="C470" s="158" t="s">
        <v>327</v>
      </c>
      <c r="D470" s="286">
        <f>SUM(D471:D475)</f>
        <v>128026.5</v>
      </c>
      <c r="E470" s="286">
        <f>SUM(E471:E475)</f>
        <v>128026.5</v>
      </c>
    </row>
    <row r="471" spans="1:5" ht="25.5">
      <c r="A471" s="387"/>
      <c r="B471" s="387"/>
      <c r="C471" s="26" t="s">
        <v>323</v>
      </c>
      <c r="D471" s="113">
        <v>0</v>
      </c>
      <c r="E471" s="113">
        <v>0</v>
      </c>
    </row>
    <row r="472" spans="1:5" ht="25.5">
      <c r="A472" s="387"/>
      <c r="B472" s="387"/>
      <c r="C472" s="26" t="s">
        <v>324</v>
      </c>
      <c r="D472" s="113">
        <v>0</v>
      </c>
      <c r="E472" s="113">
        <v>0</v>
      </c>
    </row>
    <row r="473" spans="1:5" ht="25.5">
      <c r="A473" s="387"/>
      <c r="B473" s="387"/>
      <c r="C473" s="26" t="s">
        <v>325</v>
      </c>
      <c r="D473" s="113">
        <f>'Прил.2 МБ'!I123</f>
        <v>91799.9</v>
      </c>
      <c r="E473" s="113">
        <f>'Прил.2 МБ'!J123</f>
        <v>91799.9</v>
      </c>
    </row>
    <row r="474" spans="1:5" ht="25.5">
      <c r="A474" s="387"/>
      <c r="B474" s="387"/>
      <c r="C474" s="26" t="s">
        <v>9</v>
      </c>
      <c r="D474" s="113">
        <v>36226.6</v>
      </c>
      <c r="E474" s="113">
        <v>36226.6</v>
      </c>
    </row>
    <row r="475" spans="1:5" ht="25.5">
      <c r="A475" s="388"/>
      <c r="B475" s="388"/>
      <c r="C475" s="26" t="s">
        <v>326</v>
      </c>
      <c r="D475" s="113">
        <v>0</v>
      </c>
      <c r="E475" s="113">
        <v>0</v>
      </c>
    </row>
    <row r="476" spans="1:5" ht="25.5" customHeight="1">
      <c r="A476" s="386" t="s">
        <v>440</v>
      </c>
      <c r="B476" s="386" t="s">
        <v>449</v>
      </c>
      <c r="C476" s="158" t="s">
        <v>327</v>
      </c>
      <c r="D476" s="286">
        <f>SUM(D477:D481)</f>
        <v>4972.8999999999996</v>
      </c>
      <c r="E476" s="286">
        <f>SUM(E477:E481)</f>
        <v>4972.8999999999996</v>
      </c>
    </row>
    <row r="477" spans="1:5" ht="25.5">
      <c r="A477" s="387"/>
      <c r="B477" s="387"/>
      <c r="C477" s="26" t="s">
        <v>323</v>
      </c>
      <c r="D477" s="113">
        <v>0</v>
      </c>
      <c r="E477" s="113">
        <v>0</v>
      </c>
    </row>
    <row r="478" spans="1:5" ht="25.5">
      <c r="A478" s="387"/>
      <c r="B478" s="387"/>
      <c r="C478" s="26" t="s">
        <v>324</v>
      </c>
      <c r="D478" s="113">
        <v>0</v>
      </c>
      <c r="E478" s="113">
        <v>0</v>
      </c>
    </row>
    <row r="479" spans="1:5" ht="25.5">
      <c r="A479" s="387"/>
      <c r="B479" s="387"/>
      <c r="C479" s="26" t="s">
        <v>325</v>
      </c>
      <c r="D479" s="113">
        <f>'Прил.2 МБ'!I124</f>
        <v>4972.8999999999996</v>
      </c>
      <c r="E479" s="113">
        <f>'Прил.2 МБ'!J124</f>
        <v>4972.8999999999996</v>
      </c>
    </row>
    <row r="480" spans="1:5" ht="25.5">
      <c r="A480" s="387"/>
      <c r="B480" s="387"/>
      <c r="C480" s="26" t="s">
        <v>9</v>
      </c>
      <c r="D480" s="113">
        <v>0</v>
      </c>
      <c r="E480" s="113">
        <v>0</v>
      </c>
    </row>
    <row r="481" spans="1:5" ht="25.5">
      <c r="A481" s="388"/>
      <c r="B481" s="388"/>
      <c r="C481" s="26" t="s">
        <v>326</v>
      </c>
      <c r="D481" s="113">
        <v>0</v>
      </c>
      <c r="E481" s="113">
        <v>0</v>
      </c>
    </row>
    <row r="482" spans="1:5" ht="25.5" customHeight="1">
      <c r="A482" s="386" t="s">
        <v>441</v>
      </c>
      <c r="B482" s="386" t="s">
        <v>442</v>
      </c>
      <c r="C482" s="158" t="s">
        <v>327</v>
      </c>
      <c r="D482" s="286">
        <f>SUM(D483:D487)</f>
        <v>6162.6</v>
      </c>
      <c r="E482" s="286">
        <f>SUM(E483:E487)</f>
        <v>6162.6</v>
      </c>
    </row>
    <row r="483" spans="1:5" ht="25.5">
      <c r="A483" s="387"/>
      <c r="B483" s="387"/>
      <c r="C483" s="26" t="s">
        <v>323</v>
      </c>
      <c r="D483" s="113">
        <v>0</v>
      </c>
      <c r="E483" s="113">
        <v>0</v>
      </c>
    </row>
    <row r="484" spans="1:5" ht="25.5">
      <c r="A484" s="387"/>
      <c r="B484" s="387"/>
      <c r="C484" s="26" t="s">
        <v>324</v>
      </c>
      <c r="D484" s="113">
        <v>0</v>
      </c>
      <c r="E484" s="113">
        <v>0</v>
      </c>
    </row>
    <row r="485" spans="1:5" ht="25.5">
      <c r="A485" s="387"/>
      <c r="B485" s="387"/>
      <c r="C485" s="26" t="s">
        <v>325</v>
      </c>
      <c r="D485" s="113">
        <f>'Прил.2 МБ'!I125</f>
        <v>6162.6</v>
      </c>
      <c r="E485" s="113">
        <f>'Прил.2 МБ'!J125</f>
        <v>6162.6</v>
      </c>
    </row>
    <row r="486" spans="1:5" ht="25.5">
      <c r="A486" s="387"/>
      <c r="B486" s="387"/>
      <c r="C486" s="26" t="s">
        <v>9</v>
      </c>
      <c r="D486" s="113">
        <v>0</v>
      </c>
      <c r="E486" s="113">
        <v>0</v>
      </c>
    </row>
    <row r="487" spans="1:5" ht="25.5">
      <c r="A487" s="388"/>
      <c r="B487" s="388"/>
      <c r="C487" s="26" t="s">
        <v>326</v>
      </c>
      <c r="D487" s="113">
        <v>0</v>
      </c>
      <c r="E487" s="113">
        <v>0</v>
      </c>
    </row>
    <row r="488" spans="1:5" ht="26.25" customHeight="1">
      <c r="A488" s="447" t="s">
        <v>291</v>
      </c>
      <c r="B488" s="448"/>
      <c r="C488" s="448"/>
      <c r="D488" s="467"/>
      <c r="E488" s="467"/>
    </row>
    <row r="489" spans="1:5">
      <c r="A489" s="363" t="s">
        <v>292</v>
      </c>
      <c r="B489" s="414" t="s">
        <v>293</v>
      </c>
      <c r="C489" s="158" t="s">
        <v>327</v>
      </c>
      <c r="D489" s="286">
        <f>SUM(D490:D494)</f>
        <v>73215.899999999994</v>
      </c>
      <c r="E489" s="286">
        <f>SUM(E490:E494)</f>
        <v>73215.899999999994</v>
      </c>
    </row>
    <row r="490" spans="1:5" ht="12.75" customHeight="1">
      <c r="A490" s="461"/>
      <c r="B490" s="415"/>
      <c r="C490" s="26" t="s">
        <v>323</v>
      </c>
      <c r="D490" s="283">
        <f>SUM(D496,D502)</f>
        <v>0</v>
      </c>
      <c r="E490" s="283">
        <f>SUM(E496,E502)</f>
        <v>0</v>
      </c>
    </row>
    <row r="491" spans="1:5" ht="25.5">
      <c r="A491" s="461"/>
      <c r="B491" s="415"/>
      <c r="C491" s="26" t="s">
        <v>324</v>
      </c>
      <c r="D491" s="283">
        <f t="shared" ref="D491:E491" si="85">SUM(D497,D503)</f>
        <v>14564.4</v>
      </c>
      <c r="E491" s="283">
        <f t="shared" si="85"/>
        <v>14564.4</v>
      </c>
    </row>
    <row r="492" spans="1:5" ht="25.5">
      <c r="A492" s="461"/>
      <c r="B492" s="415"/>
      <c r="C492" s="26" t="s">
        <v>325</v>
      </c>
      <c r="D492" s="283">
        <f t="shared" ref="D492:E492" si="86">SUM(D498,D504)</f>
        <v>57920.1</v>
      </c>
      <c r="E492" s="283">
        <f t="shared" si="86"/>
        <v>57920.1</v>
      </c>
    </row>
    <row r="493" spans="1:5" ht="25.5">
      <c r="A493" s="461"/>
      <c r="B493" s="415"/>
      <c r="C493" s="26" t="s">
        <v>9</v>
      </c>
      <c r="D493" s="283">
        <f t="shared" ref="D493:E493" si="87">SUM(D499,D505)</f>
        <v>731.4</v>
      </c>
      <c r="E493" s="283">
        <f t="shared" si="87"/>
        <v>731.4</v>
      </c>
    </row>
    <row r="494" spans="1:5" ht="25.5">
      <c r="A494" s="462"/>
      <c r="B494" s="416"/>
      <c r="C494" s="26" t="s">
        <v>326</v>
      </c>
      <c r="D494" s="283">
        <f t="shared" ref="D494:E494" si="88">SUM(D500,D506)</f>
        <v>0</v>
      </c>
      <c r="E494" s="283">
        <f t="shared" si="88"/>
        <v>0</v>
      </c>
    </row>
    <row r="495" spans="1:5">
      <c r="A495" s="386" t="s">
        <v>651</v>
      </c>
      <c r="B495" s="414" t="s">
        <v>650</v>
      </c>
      <c r="C495" s="285" t="s">
        <v>327</v>
      </c>
      <c r="D495" s="286">
        <f>SUM(D496:D500)</f>
        <v>14711.5</v>
      </c>
      <c r="E495" s="286">
        <f>SUM(E496:E500)</f>
        <v>14711.5</v>
      </c>
    </row>
    <row r="496" spans="1:5" ht="25.5">
      <c r="A496" s="387"/>
      <c r="B496" s="415"/>
      <c r="C496" s="26" t="s">
        <v>323</v>
      </c>
      <c r="D496" s="296">
        <v>0</v>
      </c>
      <c r="E496" s="296">
        <v>0</v>
      </c>
    </row>
    <row r="497" spans="1:5" ht="25.5">
      <c r="A497" s="387"/>
      <c r="B497" s="415"/>
      <c r="C497" s="26" t="s">
        <v>324</v>
      </c>
      <c r="D497" s="296">
        <v>14564.4</v>
      </c>
      <c r="E497" s="296">
        <v>14564.4</v>
      </c>
    </row>
    <row r="498" spans="1:5" ht="25.5">
      <c r="A498" s="387"/>
      <c r="B498" s="415"/>
      <c r="C498" s="26" t="s">
        <v>325</v>
      </c>
      <c r="D498" s="296">
        <f>'Прил.2 МБ'!I131</f>
        <v>147.1</v>
      </c>
      <c r="E498" s="296">
        <f>'Прил.2 МБ'!J131</f>
        <v>147.1</v>
      </c>
    </row>
    <row r="499" spans="1:5" ht="25.5">
      <c r="A499" s="387"/>
      <c r="B499" s="415"/>
      <c r="C499" s="26" t="s">
        <v>9</v>
      </c>
      <c r="D499" s="296">
        <v>0</v>
      </c>
      <c r="E499" s="296">
        <v>0</v>
      </c>
    </row>
    <row r="500" spans="1:5" ht="25.5">
      <c r="A500" s="388"/>
      <c r="B500" s="416"/>
      <c r="C500" s="26" t="s">
        <v>326</v>
      </c>
      <c r="D500" s="296">
        <v>0</v>
      </c>
      <c r="E500" s="296">
        <v>0</v>
      </c>
    </row>
    <row r="501" spans="1:5" ht="12.75" customHeight="1">
      <c r="A501" s="386" t="s">
        <v>652</v>
      </c>
      <c r="B501" s="414" t="s">
        <v>653</v>
      </c>
      <c r="C501" s="285" t="s">
        <v>327</v>
      </c>
      <c r="D501" s="286">
        <f>SUM(D502:D506)</f>
        <v>58504.4</v>
      </c>
      <c r="E501" s="286">
        <f>SUM(E502:E506)</f>
        <v>58504.4</v>
      </c>
    </row>
    <row r="502" spans="1:5" ht="25.5">
      <c r="A502" s="387"/>
      <c r="B502" s="415"/>
      <c r="C502" s="26" t="s">
        <v>323</v>
      </c>
      <c r="D502" s="296">
        <v>0</v>
      </c>
      <c r="E502" s="296">
        <v>0</v>
      </c>
    </row>
    <row r="503" spans="1:5" ht="25.5">
      <c r="A503" s="387"/>
      <c r="B503" s="415"/>
      <c r="C503" s="26" t="s">
        <v>324</v>
      </c>
      <c r="D503" s="296">
        <v>0</v>
      </c>
      <c r="E503" s="296">
        <v>0</v>
      </c>
    </row>
    <row r="504" spans="1:5" ht="25.5">
      <c r="A504" s="387"/>
      <c r="B504" s="415"/>
      <c r="C504" s="26" t="s">
        <v>325</v>
      </c>
      <c r="D504" s="296">
        <f>'Прил.2 МБ'!I135</f>
        <v>57773</v>
      </c>
      <c r="E504" s="296">
        <f>'Прил.2 МБ'!J135</f>
        <v>57773</v>
      </c>
    </row>
    <row r="505" spans="1:5" ht="25.5">
      <c r="A505" s="387"/>
      <c r="B505" s="415"/>
      <c r="C505" s="26" t="s">
        <v>9</v>
      </c>
      <c r="D505" s="296">
        <v>731.4</v>
      </c>
      <c r="E505" s="296">
        <v>731.4</v>
      </c>
    </row>
    <row r="506" spans="1:5" ht="25.5">
      <c r="A506" s="388"/>
      <c r="B506" s="416"/>
      <c r="C506" s="26" t="s">
        <v>326</v>
      </c>
      <c r="D506" s="296">
        <v>0</v>
      </c>
      <c r="E506" s="296">
        <v>0</v>
      </c>
    </row>
    <row r="507" spans="1:5" ht="24.75" customHeight="1">
      <c r="A507" s="453" t="s">
        <v>294</v>
      </c>
      <c r="B507" s="458"/>
      <c r="C507" s="458"/>
      <c r="D507" s="459"/>
      <c r="E507" s="459"/>
    </row>
    <row r="508" spans="1:5" ht="12.75" customHeight="1">
      <c r="A508" s="363" t="s">
        <v>295</v>
      </c>
      <c r="B508" s="414" t="s">
        <v>75</v>
      </c>
      <c r="C508" s="158" t="s">
        <v>327</v>
      </c>
      <c r="D508" s="286">
        <f>SUM(D509:D513)</f>
        <v>27019.3</v>
      </c>
      <c r="E508" s="286">
        <f>SUM(E509:E513)</f>
        <v>26878.1</v>
      </c>
    </row>
    <row r="509" spans="1:5" ht="25.5">
      <c r="A509" s="461"/>
      <c r="B509" s="415"/>
      <c r="C509" s="26" t="s">
        <v>323</v>
      </c>
      <c r="D509" s="283">
        <v>0</v>
      </c>
      <c r="E509" s="283">
        <v>0</v>
      </c>
    </row>
    <row r="510" spans="1:5" ht="25.5">
      <c r="A510" s="461"/>
      <c r="B510" s="415"/>
      <c r="C510" s="26" t="s">
        <v>324</v>
      </c>
      <c r="D510" s="283">
        <v>0</v>
      </c>
      <c r="E510" s="283">
        <v>0</v>
      </c>
    </row>
    <row r="511" spans="1:5" ht="25.5">
      <c r="A511" s="461"/>
      <c r="B511" s="415"/>
      <c r="C511" s="26" t="s">
        <v>325</v>
      </c>
      <c r="D511" s="75">
        <f>'Прил.2 МБ'!I137</f>
        <v>27019.3</v>
      </c>
      <c r="E511" s="75">
        <f>'Прил.2 МБ'!J137</f>
        <v>26878.1</v>
      </c>
    </row>
    <row r="512" spans="1:5" ht="25.5">
      <c r="A512" s="461"/>
      <c r="B512" s="415"/>
      <c r="C512" s="26" t="s">
        <v>9</v>
      </c>
      <c r="D512" s="283">
        <v>0</v>
      </c>
      <c r="E512" s="283">
        <v>0</v>
      </c>
    </row>
    <row r="513" spans="1:5" ht="25.5">
      <c r="A513" s="462"/>
      <c r="B513" s="416"/>
      <c r="C513" s="26" t="s">
        <v>326</v>
      </c>
      <c r="D513" s="283">
        <v>0</v>
      </c>
      <c r="E513" s="283">
        <v>0</v>
      </c>
    </row>
    <row r="514" spans="1:5">
      <c r="A514" s="363" t="s">
        <v>296</v>
      </c>
      <c r="B514" s="414" t="s">
        <v>76</v>
      </c>
      <c r="C514" s="158" t="s">
        <v>327</v>
      </c>
      <c r="D514" s="286">
        <f>SUM(D515:D519)</f>
        <v>48963.6</v>
      </c>
      <c r="E514" s="286">
        <f>SUM(E515:E519)</f>
        <v>47799.4</v>
      </c>
    </row>
    <row r="515" spans="1:5" ht="25.5">
      <c r="A515" s="461"/>
      <c r="B515" s="415"/>
      <c r="C515" s="26" t="s">
        <v>323</v>
      </c>
      <c r="D515" s="283">
        <v>0</v>
      </c>
      <c r="E515" s="283">
        <v>0</v>
      </c>
    </row>
    <row r="516" spans="1:5" ht="25.5">
      <c r="A516" s="461"/>
      <c r="B516" s="415"/>
      <c r="C516" s="26" t="s">
        <v>324</v>
      </c>
      <c r="D516" s="283">
        <v>0</v>
      </c>
      <c r="E516" s="283">
        <v>0</v>
      </c>
    </row>
    <row r="517" spans="1:5" ht="25.5">
      <c r="A517" s="461"/>
      <c r="B517" s="415"/>
      <c r="C517" s="26" t="s">
        <v>325</v>
      </c>
      <c r="D517" s="75">
        <f>'Прил.2 МБ'!I138</f>
        <v>48963.6</v>
      </c>
      <c r="E517" s="75">
        <f>'Прил.2 МБ'!J138</f>
        <v>47799.4</v>
      </c>
    </row>
    <row r="518" spans="1:5" ht="25.5">
      <c r="A518" s="461"/>
      <c r="B518" s="415"/>
      <c r="C518" s="26" t="s">
        <v>9</v>
      </c>
      <c r="D518" s="283">
        <v>0</v>
      </c>
      <c r="E518" s="283">
        <v>0</v>
      </c>
    </row>
    <row r="519" spans="1:5" ht="25.5">
      <c r="A519" s="462"/>
      <c r="B519" s="416"/>
      <c r="C519" s="26" t="s">
        <v>326</v>
      </c>
      <c r="D519" s="283">
        <v>0</v>
      </c>
      <c r="E519" s="283">
        <v>0</v>
      </c>
    </row>
    <row r="520" spans="1:5">
      <c r="A520" s="363" t="s">
        <v>297</v>
      </c>
      <c r="B520" s="414" t="s">
        <v>77</v>
      </c>
      <c r="C520" s="158" t="s">
        <v>327</v>
      </c>
      <c r="D520" s="286">
        <f>SUM(D521:D525)</f>
        <v>16762.3</v>
      </c>
      <c r="E520" s="286">
        <f>SUM(E521:E525)</f>
        <v>16741.3</v>
      </c>
    </row>
    <row r="521" spans="1:5" ht="25.5">
      <c r="A521" s="461"/>
      <c r="B521" s="415"/>
      <c r="C521" s="26" t="s">
        <v>323</v>
      </c>
      <c r="D521" s="283">
        <v>0</v>
      </c>
      <c r="E521" s="283">
        <v>0</v>
      </c>
    </row>
    <row r="522" spans="1:5" ht="25.5">
      <c r="A522" s="461"/>
      <c r="B522" s="415"/>
      <c r="C522" s="26" t="s">
        <v>324</v>
      </c>
      <c r="D522" s="283">
        <v>0</v>
      </c>
      <c r="E522" s="283">
        <v>0</v>
      </c>
    </row>
    <row r="523" spans="1:5" ht="25.5">
      <c r="A523" s="461"/>
      <c r="B523" s="415"/>
      <c r="C523" s="26" t="s">
        <v>325</v>
      </c>
      <c r="D523" s="283">
        <f>'Прил.2 МБ'!I139</f>
        <v>16762.3</v>
      </c>
      <c r="E523" s="283">
        <f>'Прил.2 МБ'!J139</f>
        <v>16741.3</v>
      </c>
    </row>
    <row r="524" spans="1:5" ht="25.5">
      <c r="A524" s="461"/>
      <c r="B524" s="415"/>
      <c r="C524" s="26" t="s">
        <v>9</v>
      </c>
      <c r="D524" s="283">
        <v>0</v>
      </c>
      <c r="E524" s="283">
        <v>0</v>
      </c>
    </row>
    <row r="525" spans="1:5" ht="25.5">
      <c r="A525" s="462"/>
      <c r="B525" s="416"/>
      <c r="C525" s="26" t="s">
        <v>326</v>
      </c>
      <c r="D525" s="283">
        <v>0</v>
      </c>
      <c r="E525" s="283">
        <v>0</v>
      </c>
    </row>
    <row r="531" spans="2:5">
      <c r="C531" s="20"/>
      <c r="D531" s="176"/>
      <c r="E531" s="20"/>
    </row>
    <row r="542" spans="2:5">
      <c r="B542" s="14"/>
    </row>
  </sheetData>
  <autoFilter ref="A7:E130"/>
  <mergeCells count="186">
    <mergeCell ref="A520:A525"/>
    <mergeCell ref="B520:B525"/>
    <mergeCell ref="A352:A357"/>
    <mergeCell ref="B352:B357"/>
    <mergeCell ref="A358:E358"/>
    <mergeCell ref="A383:A388"/>
    <mergeCell ref="B383:B388"/>
    <mergeCell ref="A389:A394"/>
    <mergeCell ref="B389:B394"/>
    <mergeCell ref="A395:E395"/>
    <mergeCell ref="A408:A413"/>
    <mergeCell ref="B408:B413"/>
    <mergeCell ref="A508:A513"/>
    <mergeCell ref="B508:B513"/>
    <mergeCell ref="A445:A450"/>
    <mergeCell ref="B445:B450"/>
    <mergeCell ref="A451:E451"/>
    <mergeCell ref="A488:E488"/>
    <mergeCell ref="A458:A463"/>
    <mergeCell ref="B458:B463"/>
    <mergeCell ref="A514:A519"/>
    <mergeCell ref="B514:B519"/>
    <mergeCell ref="A489:A494"/>
    <mergeCell ref="B489:B494"/>
    <mergeCell ref="A507:E507"/>
    <mergeCell ref="A261:A266"/>
    <mergeCell ref="B261:B266"/>
    <mergeCell ref="A267:A272"/>
    <mergeCell ref="B267:B272"/>
    <mergeCell ref="A273:A278"/>
    <mergeCell ref="B273:B278"/>
    <mergeCell ref="A421:A426"/>
    <mergeCell ref="B421:B426"/>
    <mergeCell ref="A414:A419"/>
    <mergeCell ref="B414:B419"/>
    <mergeCell ref="A420:E420"/>
    <mergeCell ref="A439:A444"/>
    <mergeCell ref="B439:B444"/>
    <mergeCell ref="A482:A487"/>
    <mergeCell ref="B482:B487"/>
    <mergeCell ref="B464:B469"/>
    <mergeCell ref="A464:A469"/>
    <mergeCell ref="A427:A432"/>
    <mergeCell ref="B427:B432"/>
    <mergeCell ref="A433:A438"/>
    <mergeCell ref="B433:B438"/>
    <mergeCell ref="A470:A475"/>
    <mergeCell ref="B470:B475"/>
    <mergeCell ref="A476:A481"/>
    <mergeCell ref="B476:B481"/>
    <mergeCell ref="A452:A457"/>
    <mergeCell ref="B452:B457"/>
    <mergeCell ref="A3:E3"/>
    <mergeCell ref="A201:A206"/>
    <mergeCell ref="B201:B206"/>
    <mergeCell ref="A5:A6"/>
    <mergeCell ref="B5:B6"/>
    <mergeCell ref="C5:C6"/>
    <mergeCell ref="D5:E5"/>
    <mergeCell ref="A8:A13"/>
    <mergeCell ref="B8:B13"/>
    <mergeCell ref="A14:A19"/>
    <mergeCell ref="B14:B19"/>
    <mergeCell ref="A176:A181"/>
    <mergeCell ref="B176:B181"/>
    <mergeCell ref="A20:E20"/>
    <mergeCell ref="B21:B26"/>
    <mergeCell ref="A21:A26"/>
    <mergeCell ref="B27:B32"/>
    <mergeCell ref="A27:A32"/>
    <mergeCell ref="A33:A38"/>
    <mergeCell ref="B133:B138"/>
    <mergeCell ref="A133:A138"/>
    <mergeCell ref="A39:E39"/>
    <mergeCell ref="B40:B45"/>
    <mergeCell ref="A40:A45"/>
    <mergeCell ref="B113:B118"/>
    <mergeCell ref="B119:B124"/>
    <mergeCell ref="B125:B130"/>
    <mergeCell ref="A125:A130"/>
    <mergeCell ref="A119:A124"/>
    <mergeCell ref="B100:B105"/>
    <mergeCell ref="A100:A105"/>
    <mergeCell ref="B33:B38"/>
    <mergeCell ref="A113:A118"/>
    <mergeCell ref="A76:A81"/>
    <mergeCell ref="A132:E132"/>
    <mergeCell ref="B94:B99"/>
    <mergeCell ref="A94:A99"/>
    <mergeCell ref="B88:B93"/>
    <mergeCell ref="A88:A93"/>
    <mergeCell ref="B82:B87"/>
    <mergeCell ref="A82:A87"/>
    <mergeCell ref="B106:B111"/>
    <mergeCell ref="B76:B81"/>
    <mergeCell ref="B46:B51"/>
    <mergeCell ref="A46:A51"/>
    <mergeCell ref="B52:B57"/>
    <mergeCell ref="A52:A57"/>
    <mergeCell ref="B58:B63"/>
    <mergeCell ref="A58:A63"/>
    <mergeCell ref="B64:B69"/>
    <mergeCell ref="B70:B75"/>
    <mergeCell ref="A70:A75"/>
    <mergeCell ref="A64:A69"/>
    <mergeCell ref="A106:A111"/>
    <mergeCell ref="A112:E112"/>
    <mergeCell ref="A139:A144"/>
    <mergeCell ref="B396:B401"/>
    <mergeCell ref="A396:A401"/>
    <mergeCell ref="B359:B364"/>
    <mergeCell ref="A359:A364"/>
    <mergeCell ref="B365:B370"/>
    <mergeCell ref="A365:A370"/>
    <mergeCell ref="B371:B376"/>
    <mergeCell ref="A371:A376"/>
    <mergeCell ref="B377:B382"/>
    <mergeCell ref="A377:A382"/>
    <mergeCell ref="A146:A151"/>
    <mergeCell ref="B146:B151"/>
    <mergeCell ref="A164:A169"/>
    <mergeCell ref="B164:B169"/>
    <mergeCell ref="B158:B163"/>
    <mergeCell ref="A158:A163"/>
    <mergeCell ref="A145:E145"/>
    <mergeCell ref="B139:B144"/>
    <mergeCell ref="A182:A187"/>
    <mergeCell ref="B182:B187"/>
    <mergeCell ref="A188:A193"/>
    <mergeCell ref="B188:B193"/>
    <mergeCell ref="B334:B339"/>
    <mergeCell ref="A334:A339"/>
    <mergeCell ref="B340:B345"/>
    <mergeCell ref="A340:A345"/>
    <mergeCell ref="B310:B315"/>
    <mergeCell ref="A310:A315"/>
    <mergeCell ref="A285:A290"/>
    <mergeCell ref="B285:B290"/>
    <mergeCell ref="A291:A296"/>
    <mergeCell ref="B291:B296"/>
    <mergeCell ref="A297:E297"/>
    <mergeCell ref="A243:A248"/>
    <mergeCell ref="B243:B248"/>
    <mergeCell ref="A279:A284"/>
    <mergeCell ref="B279:B284"/>
    <mergeCell ref="A255:A260"/>
    <mergeCell ref="B170:B175"/>
    <mergeCell ref="A170:A175"/>
    <mergeCell ref="B152:B157"/>
    <mergeCell ref="A152:A157"/>
    <mergeCell ref="A219:A224"/>
    <mergeCell ref="B219:B224"/>
    <mergeCell ref="A207:A212"/>
    <mergeCell ref="B207:B212"/>
    <mergeCell ref="A213:A218"/>
    <mergeCell ref="B213:B218"/>
    <mergeCell ref="A225:A230"/>
    <mergeCell ref="B225:B230"/>
    <mergeCell ref="A249:A254"/>
    <mergeCell ref="A195:A200"/>
    <mergeCell ref="B195:B200"/>
    <mergeCell ref="B249:B254"/>
    <mergeCell ref="A495:A500"/>
    <mergeCell ref="B495:B500"/>
    <mergeCell ref="A501:A506"/>
    <mergeCell ref="B501:B506"/>
    <mergeCell ref="B255:B260"/>
    <mergeCell ref="A194:E194"/>
    <mergeCell ref="A402:A407"/>
    <mergeCell ref="B402:B407"/>
    <mergeCell ref="A231:A236"/>
    <mergeCell ref="A316:A321"/>
    <mergeCell ref="B316:B321"/>
    <mergeCell ref="A322:A327"/>
    <mergeCell ref="B322:B327"/>
    <mergeCell ref="A328:A333"/>
    <mergeCell ref="B328:B333"/>
    <mergeCell ref="A346:A351"/>
    <mergeCell ref="B346:B351"/>
    <mergeCell ref="B298:B303"/>
    <mergeCell ref="A298:A303"/>
    <mergeCell ref="B304:B309"/>
    <mergeCell ref="A304:A309"/>
    <mergeCell ref="B231:B236"/>
    <mergeCell ref="A237:A242"/>
    <mergeCell ref="B237:B242"/>
  </mergeCells>
  <pageMargins left="0.70866141732283472" right="0.70866141732283472" top="0.19685039370078741" bottom="0.19685039370078741" header="0" footer="0"/>
  <pageSetup paperSize="9" scale="65" fitToHeight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1"/>
  <sheetViews>
    <sheetView view="pageBreakPreview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33" sqref="D133"/>
    </sheetView>
  </sheetViews>
  <sheetFormatPr defaultColWidth="9.140625" defaultRowHeight="12.75"/>
  <cols>
    <col min="1" max="1" width="38.140625" style="20" customWidth="1"/>
    <col min="2" max="2" width="8" style="20" customWidth="1"/>
    <col min="3" max="3" width="14.28515625" style="20" customWidth="1"/>
    <col min="4" max="4" width="26.5703125" style="20" customWidth="1"/>
    <col min="5" max="5" width="11.85546875" style="20" customWidth="1"/>
    <col min="6" max="6" width="11.28515625" style="20" customWidth="1"/>
    <col min="7" max="7" width="6.5703125" style="20" customWidth="1"/>
    <col min="8" max="8" width="13" style="203" customWidth="1"/>
    <col min="9" max="9" width="13.5703125" style="203" customWidth="1"/>
    <col min="10" max="10" width="14.7109375" style="203" customWidth="1"/>
    <col min="11" max="11" width="12.7109375" style="203" customWidth="1"/>
    <col min="12" max="15" width="8.7109375" style="203" customWidth="1"/>
    <col min="16" max="16" width="50.28515625" style="20" customWidth="1"/>
    <col min="17" max="18" width="9.140625" style="14" hidden="1" customWidth="1"/>
    <col min="19" max="16384" width="9.140625" style="14"/>
  </cols>
  <sheetData>
    <row r="1" spans="1:16">
      <c r="P1" s="182" t="s">
        <v>451</v>
      </c>
    </row>
    <row r="2" spans="1:16">
      <c r="A2" s="392" t="s">
        <v>634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4" spans="1:16" ht="18.75" customHeight="1">
      <c r="A4" s="468" t="s">
        <v>452</v>
      </c>
      <c r="B4" s="471" t="s">
        <v>453</v>
      </c>
      <c r="C4" s="468" t="s">
        <v>454</v>
      </c>
      <c r="D4" s="468" t="s">
        <v>455</v>
      </c>
      <c r="E4" s="468" t="s">
        <v>456</v>
      </c>
      <c r="F4" s="468" t="s">
        <v>457</v>
      </c>
      <c r="G4" s="468" t="s">
        <v>458</v>
      </c>
      <c r="H4" s="397" t="s">
        <v>459</v>
      </c>
      <c r="I4" s="398"/>
      <c r="J4" s="398"/>
      <c r="K4" s="399"/>
      <c r="L4" s="474" t="s">
        <v>460</v>
      </c>
      <c r="M4" s="475"/>
      <c r="N4" s="475"/>
      <c r="O4" s="476"/>
      <c r="P4" s="402" t="s">
        <v>621</v>
      </c>
    </row>
    <row r="5" spans="1:16" ht="12.75" customHeight="1">
      <c r="A5" s="468"/>
      <c r="B5" s="472"/>
      <c r="C5" s="468"/>
      <c r="D5" s="468"/>
      <c r="E5" s="468"/>
      <c r="F5" s="468"/>
      <c r="G5" s="468"/>
      <c r="H5" s="468" t="s">
        <v>15</v>
      </c>
      <c r="I5" s="469" t="s">
        <v>461</v>
      </c>
      <c r="J5" s="469" t="s">
        <v>626</v>
      </c>
      <c r="K5" s="469" t="s">
        <v>627</v>
      </c>
      <c r="L5" s="468" t="s">
        <v>618</v>
      </c>
      <c r="M5" s="468"/>
      <c r="N5" s="468"/>
      <c r="O5" s="468"/>
      <c r="P5" s="508"/>
    </row>
    <row r="6" spans="1:16" ht="50.25" customHeight="1">
      <c r="A6" s="468"/>
      <c r="B6" s="473"/>
      <c r="C6" s="468"/>
      <c r="D6" s="468"/>
      <c r="E6" s="468"/>
      <c r="F6" s="468"/>
      <c r="G6" s="468"/>
      <c r="H6" s="468"/>
      <c r="I6" s="470"/>
      <c r="J6" s="470"/>
      <c r="K6" s="470"/>
      <c r="L6" s="19" t="s">
        <v>462</v>
      </c>
      <c r="M6" s="19" t="s">
        <v>463</v>
      </c>
      <c r="N6" s="19" t="s">
        <v>464</v>
      </c>
      <c r="O6" s="19" t="s">
        <v>465</v>
      </c>
      <c r="P6" s="403"/>
    </row>
    <row r="7" spans="1:16" s="316" customFormat="1" ht="60" customHeight="1">
      <c r="A7" s="309" t="s">
        <v>466</v>
      </c>
      <c r="B7" s="76"/>
      <c r="C7" s="311"/>
      <c r="D7" s="76"/>
      <c r="E7" s="76"/>
      <c r="F7" s="76"/>
      <c r="G7" s="76"/>
      <c r="H7" s="509">
        <f>H8+H12+H17+H19+H24+H29+H34+H37+H42</f>
        <v>136456.80000000002</v>
      </c>
      <c r="I7" s="509">
        <f>I8+I12+I17+I19+I24+I29+I34+I37+I42</f>
        <v>46563.9</v>
      </c>
      <c r="J7" s="509">
        <f t="shared" ref="J7:K7" si="0">J8+J12+J17+J19+J24+J29+J34+J37+J42</f>
        <v>44216.2</v>
      </c>
      <c r="K7" s="509">
        <f t="shared" si="0"/>
        <v>45676.7</v>
      </c>
      <c r="L7" s="313"/>
      <c r="M7" s="313"/>
      <c r="N7" s="313"/>
      <c r="O7" s="313"/>
      <c r="P7" s="314"/>
    </row>
    <row r="8" spans="1:16" ht="100.5" customHeight="1">
      <c r="A8" s="309" t="s">
        <v>467</v>
      </c>
      <c r="B8" s="76"/>
      <c r="C8" s="311" t="s">
        <v>174</v>
      </c>
      <c r="D8" s="309" t="s">
        <v>713</v>
      </c>
      <c r="E8" s="510"/>
      <c r="F8" s="510"/>
      <c r="G8" s="511"/>
      <c r="H8" s="315">
        <f>I8+J8+K8</f>
        <v>106.1</v>
      </c>
      <c r="I8" s="315">
        <f>SUM(I9:I10)</f>
        <v>22.9</v>
      </c>
      <c r="J8" s="315">
        <f t="shared" ref="J8:K8" si="1">SUM(J9:J10)</f>
        <v>41.6</v>
      </c>
      <c r="K8" s="315">
        <f t="shared" si="1"/>
        <v>41.6</v>
      </c>
      <c r="L8" s="313"/>
      <c r="M8" s="313"/>
      <c r="N8" s="313"/>
      <c r="O8" s="311"/>
      <c r="P8" s="18"/>
    </row>
    <row r="9" spans="1:16" ht="77.25" customHeight="1">
      <c r="A9" s="17" t="s">
        <v>468</v>
      </c>
      <c r="B9" s="18"/>
      <c r="C9" s="22" t="s">
        <v>174</v>
      </c>
      <c r="D9" s="17" t="s">
        <v>469</v>
      </c>
      <c r="E9" s="200">
        <v>42736</v>
      </c>
      <c r="F9" s="200">
        <v>43830</v>
      </c>
      <c r="G9" s="204"/>
      <c r="H9" s="315">
        <f t="shared" ref="H9:H87" si="2">I9+J9+K9</f>
        <v>0</v>
      </c>
      <c r="I9" s="75">
        <f>'Прил.3 Все средства'!D27</f>
        <v>0</v>
      </c>
      <c r="J9" s="75">
        <v>0</v>
      </c>
      <c r="K9" s="75">
        <v>0</v>
      </c>
      <c r="L9" s="19"/>
      <c r="M9" s="19"/>
      <c r="N9" s="19"/>
      <c r="O9" s="19"/>
      <c r="P9" s="17"/>
    </row>
    <row r="10" spans="1:16" ht="153">
      <c r="A10" s="17" t="s">
        <v>470</v>
      </c>
      <c r="B10" s="18"/>
      <c r="C10" s="22" t="s">
        <v>174</v>
      </c>
      <c r="D10" s="17" t="s">
        <v>633</v>
      </c>
      <c r="E10" s="200">
        <v>42736</v>
      </c>
      <c r="F10" s="200">
        <v>43830</v>
      </c>
      <c r="G10" s="204"/>
      <c r="H10" s="315">
        <f t="shared" si="2"/>
        <v>106.1</v>
      </c>
      <c r="I10" s="312">
        <f>'Прил.3 Все средства'!D33</f>
        <v>22.9</v>
      </c>
      <c r="J10" s="312">
        <v>41.6</v>
      </c>
      <c r="K10" s="312">
        <v>41.6</v>
      </c>
      <c r="L10" s="20"/>
      <c r="M10" s="22" t="s">
        <v>471</v>
      </c>
      <c r="N10" s="19"/>
      <c r="O10" s="22"/>
      <c r="P10" s="512"/>
    </row>
    <row r="11" spans="1:16" ht="220.5" customHeight="1">
      <c r="A11" s="17" t="s">
        <v>472</v>
      </c>
      <c r="B11" s="19">
        <v>1</v>
      </c>
      <c r="C11" s="22" t="s">
        <v>174</v>
      </c>
      <c r="D11" s="22" t="s">
        <v>25</v>
      </c>
      <c r="E11" s="200"/>
      <c r="F11" s="200"/>
      <c r="G11" s="18"/>
      <c r="H11" s="315"/>
      <c r="I11" s="100"/>
      <c r="J11" s="100"/>
      <c r="K11" s="100"/>
      <c r="L11" s="19"/>
      <c r="M11" s="19"/>
      <c r="N11" s="19"/>
      <c r="O11" s="22"/>
      <c r="P11" s="17" t="s">
        <v>473</v>
      </c>
    </row>
    <row r="12" spans="1:16" ht="149.25" customHeight="1">
      <c r="A12" s="309" t="s">
        <v>474</v>
      </c>
      <c r="B12" s="76"/>
      <c r="C12" s="311" t="s">
        <v>174</v>
      </c>
      <c r="D12" s="309" t="s">
        <v>475</v>
      </c>
      <c r="E12" s="510"/>
      <c r="F12" s="510"/>
      <c r="G12" s="76"/>
      <c r="H12" s="315">
        <f t="shared" si="2"/>
        <v>30627.800000000003</v>
      </c>
      <c r="I12" s="98">
        <f>SUM(I13:I15)</f>
        <v>12533.5</v>
      </c>
      <c r="J12" s="98">
        <f t="shared" ref="J12:K12" si="3">SUM(J13:J15)</f>
        <v>8884.4000000000015</v>
      </c>
      <c r="K12" s="98">
        <f t="shared" si="3"/>
        <v>9209.9</v>
      </c>
      <c r="L12" s="313"/>
      <c r="M12" s="313"/>
      <c r="N12" s="313"/>
      <c r="O12" s="311"/>
      <c r="P12" s="17"/>
    </row>
    <row r="13" spans="1:16" ht="81.75" customHeight="1">
      <c r="A13" s="17" t="s">
        <v>476</v>
      </c>
      <c r="B13" s="18"/>
      <c r="C13" s="22" t="s">
        <v>174</v>
      </c>
      <c r="D13" s="17" t="s">
        <v>477</v>
      </c>
      <c r="E13" s="200">
        <v>42736</v>
      </c>
      <c r="F13" s="200">
        <v>43830</v>
      </c>
      <c r="G13" s="18"/>
      <c r="H13" s="315">
        <f t="shared" si="2"/>
        <v>15872.400000000001</v>
      </c>
      <c r="I13" s="75">
        <f>'Прил.3 Все средства'!D46</f>
        <v>6823.1</v>
      </c>
      <c r="J13" s="75">
        <v>4523.6000000000004</v>
      </c>
      <c r="K13" s="75">
        <v>4525.7</v>
      </c>
      <c r="L13" s="22" t="s">
        <v>471</v>
      </c>
      <c r="M13" s="22" t="s">
        <v>471</v>
      </c>
      <c r="N13" s="22" t="s">
        <v>471</v>
      </c>
      <c r="O13" s="22" t="s">
        <v>471</v>
      </c>
      <c r="P13" s="18"/>
    </row>
    <row r="14" spans="1:16" ht="63" customHeight="1">
      <c r="A14" s="17" t="s">
        <v>478</v>
      </c>
      <c r="B14" s="18"/>
      <c r="C14" s="22" t="s">
        <v>174</v>
      </c>
      <c r="D14" s="17" t="s">
        <v>479</v>
      </c>
      <c r="E14" s="200">
        <v>42736</v>
      </c>
      <c r="F14" s="200">
        <v>43830</v>
      </c>
      <c r="G14" s="18"/>
      <c r="H14" s="315">
        <f t="shared" si="2"/>
        <v>0</v>
      </c>
      <c r="I14" s="75">
        <f>'Прил.3 Все средства'!D52</f>
        <v>0</v>
      </c>
      <c r="J14" s="75">
        <v>0</v>
      </c>
      <c r="K14" s="75">
        <v>0</v>
      </c>
      <c r="L14" s="19"/>
      <c r="M14" s="19"/>
      <c r="N14" s="19"/>
      <c r="O14" s="22"/>
      <c r="P14" s="17"/>
    </row>
    <row r="15" spans="1:16" ht="102">
      <c r="A15" s="17" t="s">
        <v>714</v>
      </c>
      <c r="B15" s="18"/>
      <c r="C15" s="22" t="s">
        <v>174</v>
      </c>
      <c r="D15" s="17" t="s">
        <v>480</v>
      </c>
      <c r="E15" s="200">
        <v>42736</v>
      </c>
      <c r="F15" s="200">
        <v>43830</v>
      </c>
      <c r="G15" s="18"/>
      <c r="H15" s="315">
        <f t="shared" si="2"/>
        <v>14755.400000000001</v>
      </c>
      <c r="I15" s="75">
        <f>'Прил.3 Все средства'!D58</f>
        <v>5710.4</v>
      </c>
      <c r="J15" s="75">
        <v>4360.8</v>
      </c>
      <c r="K15" s="75">
        <v>4684.2</v>
      </c>
      <c r="L15" s="22" t="s">
        <v>471</v>
      </c>
      <c r="M15" s="22" t="s">
        <v>471</v>
      </c>
      <c r="N15" s="22" t="s">
        <v>471</v>
      </c>
      <c r="O15" s="22" t="s">
        <v>471</v>
      </c>
      <c r="P15" s="18"/>
    </row>
    <row r="16" spans="1:16" ht="102">
      <c r="A16" s="17" t="s">
        <v>481</v>
      </c>
      <c r="B16" s="19">
        <v>1</v>
      </c>
      <c r="C16" s="22" t="s">
        <v>174</v>
      </c>
      <c r="D16" s="22" t="s">
        <v>25</v>
      </c>
      <c r="E16" s="200"/>
      <c r="F16" s="200"/>
      <c r="G16" s="18"/>
      <c r="H16" s="315"/>
      <c r="I16" s="312"/>
      <c r="J16" s="312"/>
      <c r="K16" s="312"/>
      <c r="L16" s="22"/>
      <c r="M16" s="19"/>
      <c r="N16" s="19"/>
      <c r="O16" s="22"/>
      <c r="P16" s="266" t="s">
        <v>657</v>
      </c>
    </row>
    <row r="17" spans="1:16" ht="265.5" customHeight="1">
      <c r="A17" s="309" t="s">
        <v>482</v>
      </c>
      <c r="B17" s="76"/>
      <c r="C17" s="311" t="s">
        <v>174</v>
      </c>
      <c r="D17" s="309" t="s">
        <v>622</v>
      </c>
      <c r="E17" s="200">
        <v>42736</v>
      </c>
      <c r="F17" s="200">
        <v>43830</v>
      </c>
      <c r="G17" s="76"/>
      <c r="H17" s="315">
        <f t="shared" si="2"/>
        <v>1380.8</v>
      </c>
      <c r="I17" s="315">
        <f>'Прил.3 Все средства'!D64</f>
        <v>456.8</v>
      </c>
      <c r="J17" s="315">
        <v>462</v>
      </c>
      <c r="K17" s="315">
        <v>462</v>
      </c>
      <c r="L17" s="19" t="s">
        <v>471</v>
      </c>
      <c r="M17" s="19" t="s">
        <v>471</v>
      </c>
      <c r="N17" s="19" t="s">
        <v>471</v>
      </c>
      <c r="O17" s="313"/>
      <c r="P17" s="17"/>
    </row>
    <row r="18" spans="1:16" ht="70.5" customHeight="1">
      <c r="A18" s="17" t="s">
        <v>483</v>
      </c>
      <c r="B18" s="19">
        <v>0</v>
      </c>
      <c r="C18" s="22" t="s">
        <v>174</v>
      </c>
      <c r="D18" s="22" t="s">
        <v>25</v>
      </c>
      <c r="E18" s="200"/>
      <c r="F18" s="200"/>
      <c r="G18" s="18"/>
      <c r="H18" s="315">
        <f t="shared" si="2"/>
        <v>0</v>
      </c>
      <c r="I18" s="75"/>
      <c r="J18" s="75"/>
      <c r="K18" s="75"/>
      <c r="L18" s="22"/>
      <c r="M18" s="22"/>
      <c r="N18" s="22"/>
      <c r="O18" s="19"/>
      <c r="P18" s="17" t="s">
        <v>695</v>
      </c>
    </row>
    <row r="19" spans="1:16" ht="102">
      <c r="A19" s="309" t="s">
        <v>484</v>
      </c>
      <c r="B19" s="76"/>
      <c r="C19" s="311" t="s">
        <v>174</v>
      </c>
      <c r="D19" s="309" t="s">
        <v>485</v>
      </c>
      <c r="E19" s="510">
        <v>42370</v>
      </c>
      <c r="F19" s="510">
        <v>43462</v>
      </c>
      <c r="G19" s="76"/>
      <c r="H19" s="315">
        <f t="shared" si="2"/>
        <v>1316.6</v>
      </c>
      <c r="I19" s="98">
        <f>SUM(I20:I21)</f>
        <v>481.9</v>
      </c>
      <c r="J19" s="98">
        <f t="shared" ref="J19:K19" si="4">SUM(J20:J21)</f>
        <v>407.9</v>
      </c>
      <c r="K19" s="98">
        <f t="shared" si="4"/>
        <v>426.8</v>
      </c>
      <c r="L19" s="313"/>
      <c r="M19" s="313"/>
      <c r="N19" s="313"/>
      <c r="O19" s="313"/>
      <c r="P19" s="17"/>
    </row>
    <row r="20" spans="1:16" ht="123.75" customHeight="1">
      <c r="A20" s="17" t="s">
        <v>486</v>
      </c>
      <c r="B20" s="18"/>
      <c r="C20" s="22" t="s">
        <v>174</v>
      </c>
      <c r="D20" s="202" t="s">
        <v>487</v>
      </c>
      <c r="E20" s="200">
        <v>42736</v>
      </c>
      <c r="F20" s="200">
        <v>43830</v>
      </c>
      <c r="G20" s="18"/>
      <c r="H20" s="315">
        <f t="shared" si="2"/>
        <v>1226.5999999999999</v>
      </c>
      <c r="I20" s="75">
        <f>'Прил.3 Все средства'!D76</f>
        <v>451.9</v>
      </c>
      <c r="J20" s="75">
        <v>377.9</v>
      </c>
      <c r="K20" s="75">
        <v>396.8</v>
      </c>
      <c r="L20" s="19"/>
      <c r="M20" s="19" t="s">
        <v>471</v>
      </c>
      <c r="N20" s="18"/>
      <c r="O20" s="19"/>
      <c r="P20" s="18"/>
    </row>
    <row r="21" spans="1:16" s="20" customFormat="1" ht="72.75" customHeight="1">
      <c r="A21" s="21" t="s">
        <v>488</v>
      </c>
      <c r="B21" s="18"/>
      <c r="C21" s="22" t="s">
        <v>174</v>
      </c>
      <c r="D21" s="202" t="s">
        <v>489</v>
      </c>
      <c r="E21" s="200">
        <v>42736</v>
      </c>
      <c r="F21" s="200">
        <v>43830</v>
      </c>
      <c r="G21" s="76"/>
      <c r="H21" s="315">
        <f t="shared" si="2"/>
        <v>90</v>
      </c>
      <c r="I21" s="75">
        <f>'Прил.3 Все средства'!D82</f>
        <v>30</v>
      </c>
      <c r="J21" s="75">
        <v>30</v>
      </c>
      <c r="K21" s="75">
        <v>30</v>
      </c>
      <c r="L21" s="19" t="s">
        <v>471</v>
      </c>
      <c r="M21" s="19"/>
      <c r="N21" s="18"/>
      <c r="O21" s="18"/>
      <c r="P21" s="17"/>
    </row>
    <row r="22" spans="1:16" s="20" customFormat="1" ht="58.5" customHeight="1">
      <c r="A22" s="21" t="s">
        <v>490</v>
      </c>
      <c r="B22" s="18"/>
      <c r="C22" s="22" t="s">
        <v>174</v>
      </c>
      <c r="D22" s="202" t="s">
        <v>491</v>
      </c>
      <c r="E22" s="200"/>
      <c r="F22" s="200"/>
      <c r="G22" s="76"/>
      <c r="H22" s="315">
        <f t="shared" si="2"/>
        <v>0</v>
      </c>
      <c r="I22" s="75">
        <f>'Прил.3 Все средства'!D88</f>
        <v>0</v>
      </c>
      <c r="J22" s="75">
        <v>0</v>
      </c>
      <c r="K22" s="75">
        <v>0</v>
      </c>
      <c r="L22" s="19"/>
      <c r="M22" s="19"/>
      <c r="N22" s="18"/>
      <c r="O22" s="18"/>
      <c r="P22" s="512"/>
    </row>
    <row r="23" spans="1:16" s="20" customFormat="1" ht="105" customHeight="1">
      <c r="A23" s="17" t="s">
        <v>492</v>
      </c>
      <c r="B23" s="19">
        <v>1</v>
      </c>
      <c r="C23" s="22" t="s">
        <v>174</v>
      </c>
      <c r="D23" s="22" t="s">
        <v>25</v>
      </c>
      <c r="E23" s="200"/>
      <c r="F23" s="200"/>
      <c r="G23" s="18"/>
      <c r="H23" s="315"/>
      <c r="I23" s="113"/>
      <c r="J23" s="113"/>
      <c r="K23" s="113"/>
      <c r="L23" s="19"/>
      <c r="M23" s="19"/>
      <c r="N23" s="18"/>
      <c r="O23" s="18"/>
      <c r="P23" s="17" t="s">
        <v>643</v>
      </c>
    </row>
    <row r="24" spans="1:16" ht="132" customHeight="1">
      <c r="A24" s="309" t="s">
        <v>493</v>
      </c>
      <c r="B24" s="76"/>
      <c r="C24" s="311" t="s">
        <v>174</v>
      </c>
      <c r="D24" s="309" t="s">
        <v>494</v>
      </c>
      <c r="E24" s="510"/>
      <c r="F24" s="510"/>
      <c r="G24" s="511"/>
      <c r="H24" s="315">
        <f t="shared" si="2"/>
        <v>1057</v>
      </c>
      <c r="I24" s="315">
        <f>SUM(I25:I26)</f>
        <v>257</v>
      </c>
      <c r="J24" s="315">
        <f t="shared" ref="J24:K24" si="5">SUM(J25:J26)</f>
        <v>400</v>
      </c>
      <c r="K24" s="315">
        <f t="shared" si="5"/>
        <v>400</v>
      </c>
      <c r="L24" s="313"/>
      <c r="M24" s="313"/>
      <c r="N24" s="313"/>
      <c r="O24" s="313"/>
      <c r="P24" s="21"/>
    </row>
    <row r="25" spans="1:16" ht="114.75">
      <c r="A25" s="17" t="s">
        <v>495</v>
      </c>
      <c r="B25" s="18"/>
      <c r="C25" s="22" t="s">
        <v>174</v>
      </c>
      <c r="D25" s="17" t="s">
        <v>496</v>
      </c>
      <c r="E25" s="200">
        <v>42736</v>
      </c>
      <c r="F25" s="200">
        <v>43830</v>
      </c>
      <c r="G25" s="18"/>
      <c r="H25" s="315">
        <f t="shared" si="2"/>
        <v>162</v>
      </c>
      <c r="I25" s="302">
        <f>'Прил.3 Все средства'!D100</f>
        <v>42</v>
      </c>
      <c r="J25" s="302">
        <v>60</v>
      </c>
      <c r="K25" s="302">
        <v>60</v>
      </c>
      <c r="L25" s="19" t="s">
        <v>471</v>
      </c>
      <c r="M25" s="19"/>
      <c r="N25" s="19"/>
      <c r="O25" s="19" t="s">
        <v>471</v>
      </c>
      <c r="P25" s="18"/>
    </row>
    <row r="26" spans="1:16" ht="86.25" customHeight="1">
      <c r="A26" s="17" t="s">
        <v>497</v>
      </c>
      <c r="B26" s="18"/>
      <c r="C26" s="22" t="s">
        <v>174</v>
      </c>
      <c r="D26" s="17" t="s">
        <v>498</v>
      </c>
      <c r="E26" s="200">
        <v>42736</v>
      </c>
      <c r="F26" s="200">
        <v>43830</v>
      </c>
      <c r="G26" s="204"/>
      <c r="H26" s="315">
        <f t="shared" si="2"/>
        <v>895</v>
      </c>
      <c r="I26" s="312">
        <f>'Прил.3 Все средства'!D106</f>
        <v>215</v>
      </c>
      <c r="J26" s="312">
        <v>340</v>
      </c>
      <c r="K26" s="312">
        <v>340</v>
      </c>
      <c r="L26" s="19"/>
      <c r="M26" s="19"/>
      <c r="N26" s="19" t="s">
        <v>471</v>
      </c>
      <c r="O26" s="19"/>
      <c r="P26" s="18"/>
    </row>
    <row r="27" spans="1:16" ht="73.5" customHeight="1">
      <c r="A27" s="17" t="s">
        <v>499</v>
      </c>
      <c r="B27" s="19">
        <v>1</v>
      </c>
      <c r="C27" s="22" t="s">
        <v>174</v>
      </c>
      <c r="D27" s="22" t="s">
        <v>25</v>
      </c>
      <c r="E27" s="200"/>
      <c r="F27" s="200"/>
      <c r="G27" s="204"/>
      <c r="H27" s="315"/>
      <c r="I27" s="104"/>
      <c r="J27" s="104"/>
      <c r="K27" s="104"/>
      <c r="L27" s="19"/>
      <c r="M27" s="19"/>
      <c r="N27" s="19"/>
      <c r="O27" s="19"/>
      <c r="P27" s="17" t="s">
        <v>623</v>
      </c>
    </row>
    <row r="28" spans="1:16" ht="89.25" customHeight="1">
      <c r="A28" s="17" t="s">
        <v>500</v>
      </c>
      <c r="B28" s="19">
        <v>1</v>
      </c>
      <c r="C28" s="22" t="s">
        <v>174</v>
      </c>
      <c r="D28" s="22" t="s">
        <v>25</v>
      </c>
      <c r="E28" s="200"/>
      <c r="F28" s="200"/>
      <c r="G28" s="18"/>
      <c r="H28" s="315"/>
      <c r="I28" s="100"/>
      <c r="J28" s="100"/>
      <c r="K28" s="100"/>
      <c r="L28" s="19"/>
      <c r="M28" s="19"/>
      <c r="N28" s="19"/>
      <c r="O28" s="19"/>
      <c r="P28" s="17" t="s">
        <v>696</v>
      </c>
    </row>
    <row r="29" spans="1:16" ht="127.5" customHeight="1">
      <c r="A29" s="309" t="s">
        <v>501</v>
      </c>
      <c r="B29" s="76"/>
      <c r="C29" s="311" t="s">
        <v>174</v>
      </c>
      <c r="D29" s="309" t="s">
        <v>715</v>
      </c>
      <c r="E29" s="510"/>
      <c r="F29" s="510"/>
      <c r="G29" s="511"/>
      <c r="H29" s="315">
        <f t="shared" si="2"/>
        <v>1461.8000000000002</v>
      </c>
      <c r="I29" s="294">
        <f>SUM(I30:I31)</f>
        <v>314.60000000000002</v>
      </c>
      <c r="J29" s="294">
        <f t="shared" ref="J29:K29" si="6">SUM(J30:J31)</f>
        <v>573.6</v>
      </c>
      <c r="K29" s="294">
        <f t="shared" si="6"/>
        <v>573.6</v>
      </c>
      <c r="L29" s="313"/>
      <c r="M29" s="313"/>
      <c r="N29" s="313"/>
      <c r="O29" s="313"/>
      <c r="P29" s="21"/>
    </row>
    <row r="30" spans="1:16" ht="111" customHeight="1">
      <c r="A30" s="17" t="s">
        <v>502</v>
      </c>
      <c r="B30" s="18"/>
      <c r="C30" s="22" t="s">
        <v>174</v>
      </c>
      <c r="D30" s="17" t="s">
        <v>503</v>
      </c>
      <c r="E30" s="200">
        <v>42736</v>
      </c>
      <c r="F30" s="200">
        <v>43830</v>
      </c>
      <c r="G30" s="204"/>
      <c r="H30" s="315">
        <f t="shared" si="2"/>
        <v>1461.8000000000002</v>
      </c>
      <c r="I30" s="113">
        <f>'Прил.3 Все средства'!D119</f>
        <v>314.60000000000002</v>
      </c>
      <c r="J30" s="113">
        <v>573.6</v>
      </c>
      <c r="K30" s="113">
        <v>573.6</v>
      </c>
      <c r="L30" s="19" t="s">
        <v>471</v>
      </c>
      <c r="M30" s="19" t="s">
        <v>471</v>
      </c>
      <c r="N30" s="19" t="s">
        <v>471</v>
      </c>
      <c r="O30" s="19" t="s">
        <v>471</v>
      </c>
      <c r="P30" s="18"/>
    </row>
    <row r="31" spans="1:16" ht="111" customHeight="1">
      <c r="A31" s="17" t="s">
        <v>504</v>
      </c>
      <c r="B31" s="18"/>
      <c r="C31" s="22" t="s">
        <v>174</v>
      </c>
      <c r="D31" s="17" t="s">
        <v>503</v>
      </c>
      <c r="E31" s="200"/>
      <c r="F31" s="200"/>
      <c r="G31" s="18"/>
      <c r="H31" s="315">
        <f t="shared" si="2"/>
        <v>0</v>
      </c>
      <c r="I31" s="312">
        <f>'Прил.3 Все средства'!D125</f>
        <v>0</v>
      </c>
      <c r="J31" s="312">
        <v>0</v>
      </c>
      <c r="K31" s="312">
        <v>0</v>
      </c>
      <c r="L31" s="19"/>
      <c r="M31" s="19"/>
      <c r="N31" s="19"/>
      <c r="O31" s="19"/>
      <c r="P31" s="18"/>
    </row>
    <row r="32" spans="1:16" ht="153">
      <c r="A32" s="17" t="s">
        <v>505</v>
      </c>
      <c r="B32" s="19">
        <v>1</v>
      </c>
      <c r="C32" s="22" t="s">
        <v>174</v>
      </c>
      <c r="D32" s="22" t="s">
        <v>162</v>
      </c>
      <c r="E32" s="200"/>
      <c r="F32" s="200"/>
      <c r="G32" s="204"/>
      <c r="H32" s="315"/>
      <c r="I32" s="303"/>
      <c r="J32" s="303"/>
      <c r="K32" s="303"/>
      <c r="L32" s="19"/>
      <c r="M32" s="19"/>
      <c r="N32" s="19"/>
      <c r="O32" s="19"/>
      <c r="P32" s="513" t="s">
        <v>409</v>
      </c>
    </row>
    <row r="33" spans="1:16" ht="100.5" customHeight="1">
      <c r="A33" s="17" t="s">
        <v>506</v>
      </c>
      <c r="B33" s="19"/>
      <c r="C33" s="22" t="s">
        <v>174</v>
      </c>
      <c r="D33" s="22" t="s">
        <v>25</v>
      </c>
      <c r="E33" s="200"/>
      <c r="F33" s="200"/>
      <c r="G33" s="18"/>
      <c r="H33" s="315"/>
      <c r="I33" s="75"/>
      <c r="J33" s="75"/>
      <c r="K33" s="75"/>
      <c r="L33" s="19"/>
      <c r="M33" s="19"/>
      <c r="N33" s="19"/>
      <c r="O33" s="19"/>
      <c r="P33" s="17" t="s">
        <v>644</v>
      </c>
    </row>
    <row r="34" spans="1:16" ht="108.75" customHeight="1">
      <c r="A34" s="309" t="s">
        <v>507</v>
      </c>
      <c r="B34" s="76"/>
      <c r="C34" s="311" t="s">
        <v>174</v>
      </c>
      <c r="D34" s="309" t="s">
        <v>508</v>
      </c>
      <c r="E34" s="510"/>
      <c r="F34" s="510"/>
      <c r="G34" s="511"/>
      <c r="H34" s="315">
        <f t="shared" ref="H34" si="7">I34+J34+K34</f>
        <v>3093</v>
      </c>
      <c r="I34" s="315">
        <f>I35</f>
        <v>784.2</v>
      </c>
      <c r="J34" s="315">
        <f t="shared" ref="J34:K34" si="8">J35</f>
        <v>1154.4000000000001</v>
      </c>
      <c r="K34" s="315">
        <f t="shared" si="8"/>
        <v>1154.4000000000001</v>
      </c>
      <c r="L34" s="313"/>
      <c r="M34" s="313"/>
      <c r="N34" s="313"/>
      <c r="O34" s="313"/>
      <c r="P34" s="17"/>
    </row>
    <row r="35" spans="1:16" ht="105.75" customHeight="1">
      <c r="A35" s="17" t="s">
        <v>509</v>
      </c>
      <c r="B35" s="18"/>
      <c r="C35" s="22" t="s">
        <v>174</v>
      </c>
      <c r="D35" s="17" t="s">
        <v>510</v>
      </c>
      <c r="E35" s="200">
        <v>42736</v>
      </c>
      <c r="F35" s="200">
        <v>43830</v>
      </c>
      <c r="G35" s="18"/>
      <c r="H35" s="315">
        <f t="shared" si="2"/>
        <v>3093</v>
      </c>
      <c r="I35" s="312">
        <f>'Прил.3 Все средства'!D139</f>
        <v>784.2</v>
      </c>
      <c r="J35" s="312">
        <v>1154.4000000000001</v>
      </c>
      <c r="K35" s="312">
        <v>1154.4000000000001</v>
      </c>
      <c r="L35" s="19" t="s">
        <v>471</v>
      </c>
      <c r="M35" s="19" t="s">
        <v>471</v>
      </c>
      <c r="N35" s="19" t="s">
        <v>471</v>
      </c>
      <c r="O35" s="19" t="s">
        <v>471</v>
      </c>
      <c r="P35" s="18"/>
    </row>
    <row r="36" spans="1:16" ht="112.5" customHeight="1">
      <c r="A36" s="17" t="s">
        <v>511</v>
      </c>
      <c r="B36" s="19">
        <v>1</v>
      </c>
      <c r="C36" s="22" t="s">
        <v>174</v>
      </c>
      <c r="D36" s="22" t="s">
        <v>25</v>
      </c>
      <c r="E36" s="200"/>
      <c r="F36" s="200"/>
      <c r="G36" s="18"/>
      <c r="H36" s="315"/>
      <c r="I36" s="75"/>
      <c r="J36" s="75"/>
      <c r="K36" s="75"/>
      <c r="L36" s="19"/>
      <c r="M36" s="19"/>
      <c r="N36" s="19"/>
      <c r="O36" s="19"/>
      <c r="P36" s="17" t="s">
        <v>646</v>
      </c>
    </row>
    <row r="37" spans="1:16" ht="121.5" customHeight="1">
      <c r="A37" s="309" t="s">
        <v>512</v>
      </c>
      <c r="B37" s="76"/>
      <c r="C37" s="311" t="s">
        <v>174</v>
      </c>
      <c r="D37" s="309" t="s">
        <v>513</v>
      </c>
      <c r="E37" s="510">
        <v>42370</v>
      </c>
      <c r="F37" s="510">
        <v>43462</v>
      </c>
      <c r="G37" s="76"/>
      <c r="H37" s="315">
        <f t="shared" si="2"/>
        <v>93560.700000000012</v>
      </c>
      <c r="I37" s="98">
        <f>SUM(I38:I40)</f>
        <v>27860</v>
      </c>
      <c r="J37" s="98">
        <f t="shared" ref="J37:K37" si="9">SUM(J38:J40)</f>
        <v>32292.3</v>
      </c>
      <c r="K37" s="98">
        <f t="shared" si="9"/>
        <v>33408.400000000001</v>
      </c>
      <c r="L37" s="313"/>
      <c r="M37" s="313"/>
      <c r="N37" s="313"/>
      <c r="O37" s="313"/>
      <c r="P37" s="17"/>
    </row>
    <row r="38" spans="1:16" ht="76.5" customHeight="1">
      <c r="A38" s="17" t="s">
        <v>514</v>
      </c>
      <c r="B38" s="18"/>
      <c r="C38" s="22" t="s">
        <v>174</v>
      </c>
      <c r="D38" s="17" t="s">
        <v>515</v>
      </c>
      <c r="E38" s="200">
        <v>42736</v>
      </c>
      <c r="F38" s="200">
        <v>43830</v>
      </c>
      <c r="G38" s="18"/>
      <c r="H38" s="315">
        <f t="shared" si="2"/>
        <v>87511.4</v>
      </c>
      <c r="I38" s="312">
        <f>'Прил.3 Все средства'!D152</f>
        <v>26001.7</v>
      </c>
      <c r="J38" s="312">
        <v>30196.799999999999</v>
      </c>
      <c r="K38" s="312">
        <v>31312.9</v>
      </c>
      <c r="L38" s="19"/>
      <c r="M38" s="19" t="s">
        <v>471</v>
      </c>
      <c r="N38" s="19" t="s">
        <v>471</v>
      </c>
      <c r="O38" s="19" t="s">
        <v>471</v>
      </c>
      <c r="P38" s="18"/>
    </row>
    <row r="39" spans="1:16" ht="48" customHeight="1">
      <c r="A39" s="17" t="s">
        <v>516</v>
      </c>
      <c r="B39" s="18"/>
      <c r="C39" s="22" t="s">
        <v>174</v>
      </c>
      <c r="D39" s="17" t="s">
        <v>517</v>
      </c>
      <c r="E39" s="200">
        <v>42736</v>
      </c>
      <c r="F39" s="200">
        <v>43830</v>
      </c>
      <c r="G39" s="18"/>
      <c r="H39" s="315">
        <f t="shared" si="2"/>
        <v>6049.3</v>
      </c>
      <c r="I39" s="75">
        <f>'Прил.3 Все средства'!D158</f>
        <v>1858.3</v>
      </c>
      <c r="J39" s="75">
        <v>2095.5</v>
      </c>
      <c r="K39" s="75">
        <v>2095.5</v>
      </c>
      <c r="L39" s="19" t="s">
        <v>471</v>
      </c>
      <c r="M39" s="19" t="s">
        <v>471</v>
      </c>
      <c r="N39" s="19" t="s">
        <v>471</v>
      </c>
      <c r="O39" s="19" t="s">
        <v>471</v>
      </c>
      <c r="P39" s="17"/>
    </row>
    <row r="40" spans="1:16" ht="51" customHeight="1">
      <c r="A40" s="17" t="s">
        <v>518</v>
      </c>
      <c r="B40" s="18"/>
      <c r="C40" s="22" t="s">
        <v>174</v>
      </c>
      <c r="D40" s="17" t="s">
        <v>517</v>
      </c>
      <c r="E40" s="200"/>
      <c r="F40" s="200"/>
      <c r="G40" s="18"/>
      <c r="H40" s="315">
        <f t="shared" si="2"/>
        <v>0</v>
      </c>
      <c r="I40" s="312">
        <f>'Прил.3 Все средства'!D164</f>
        <v>0</v>
      </c>
      <c r="J40" s="312">
        <v>0</v>
      </c>
      <c r="K40" s="312">
        <v>0</v>
      </c>
      <c r="L40" s="19"/>
      <c r="M40" s="19"/>
      <c r="N40" s="19"/>
      <c r="O40" s="19"/>
      <c r="P40" s="17"/>
    </row>
    <row r="41" spans="1:16" ht="93" customHeight="1">
      <c r="A41" s="17" t="s">
        <v>519</v>
      </c>
      <c r="B41" s="19">
        <v>0</v>
      </c>
      <c r="C41" s="22" t="s">
        <v>174</v>
      </c>
      <c r="D41" s="22" t="s">
        <v>25</v>
      </c>
      <c r="E41" s="200"/>
      <c r="F41" s="200"/>
      <c r="G41" s="18"/>
      <c r="H41" s="315"/>
      <c r="I41" s="75"/>
      <c r="J41" s="75"/>
      <c r="K41" s="75"/>
      <c r="L41" s="19"/>
      <c r="M41" s="19"/>
      <c r="N41" s="19"/>
      <c r="O41" s="19"/>
      <c r="P41" s="17" t="s">
        <v>716</v>
      </c>
    </row>
    <row r="42" spans="1:16" ht="89.25" customHeight="1">
      <c r="A42" s="309" t="s">
        <v>520</v>
      </c>
      <c r="B42" s="76"/>
      <c r="C42" s="311" t="s">
        <v>222</v>
      </c>
      <c r="D42" s="309" t="s">
        <v>521</v>
      </c>
      <c r="E42" s="510"/>
      <c r="F42" s="510"/>
      <c r="G42" s="76"/>
      <c r="H42" s="315">
        <f t="shared" si="2"/>
        <v>3853</v>
      </c>
      <c r="I42" s="98">
        <f>SUM(I43:I48)</f>
        <v>3853</v>
      </c>
      <c r="J42" s="98">
        <f>SUM(J43:J48)</f>
        <v>0</v>
      </c>
      <c r="K42" s="98">
        <f>SUM(K43:K48)</f>
        <v>0</v>
      </c>
      <c r="L42" s="19" t="s">
        <v>471</v>
      </c>
      <c r="M42" s="19" t="s">
        <v>471</v>
      </c>
      <c r="N42" s="19" t="s">
        <v>471</v>
      </c>
      <c r="O42" s="19" t="s">
        <v>471</v>
      </c>
    </row>
    <row r="43" spans="1:16" ht="45" customHeight="1">
      <c r="A43" s="17" t="s">
        <v>522</v>
      </c>
      <c r="B43" s="18"/>
      <c r="C43" s="22" t="s">
        <v>523</v>
      </c>
      <c r="D43" s="17" t="s">
        <v>524</v>
      </c>
      <c r="E43" s="200">
        <v>42736</v>
      </c>
      <c r="F43" s="200">
        <v>43830</v>
      </c>
      <c r="G43" s="18"/>
      <c r="H43" s="315">
        <f t="shared" si="2"/>
        <v>3853</v>
      </c>
      <c r="I43" s="75">
        <f>'Прил.2 МБ'!I54</f>
        <v>3853</v>
      </c>
      <c r="J43" s="75">
        <v>0</v>
      </c>
      <c r="K43" s="75">
        <v>0</v>
      </c>
      <c r="L43" s="19" t="s">
        <v>471</v>
      </c>
      <c r="M43" s="19" t="s">
        <v>471</v>
      </c>
      <c r="N43" s="19" t="s">
        <v>471</v>
      </c>
      <c r="O43" s="19"/>
      <c r="P43" s="18"/>
    </row>
    <row r="44" spans="1:16" ht="47.25" customHeight="1">
      <c r="A44" s="17" t="s">
        <v>525</v>
      </c>
      <c r="B44" s="18"/>
      <c r="C44" s="22" t="s">
        <v>523</v>
      </c>
      <c r="D44" s="17" t="s">
        <v>526</v>
      </c>
      <c r="E44" s="200">
        <v>42736</v>
      </c>
      <c r="F44" s="200">
        <v>43830</v>
      </c>
      <c r="G44" s="18"/>
      <c r="H44" s="315">
        <f t="shared" si="2"/>
        <v>0</v>
      </c>
      <c r="I44" s="75">
        <f>'Прил.2 МБ'!I55</f>
        <v>0</v>
      </c>
      <c r="J44" s="75">
        <v>0</v>
      </c>
      <c r="K44" s="75">
        <v>0</v>
      </c>
      <c r="L44" s="19" t="s">
        <v>471</v>
      </c>
      <c r="M44" s="19" t="s">
        <v>471</v>
      </c>
      <c r="N44" s="19" t="s">
        <v>471</v>
      </c>
      <c r="O44" s="19"/>
      <c r="P44" s="17"/>
    </row>
    <row r="45" spans="1:16" ht="47.25" customHeight="1">
      <c r="A45" s="17" t="s">
        <v>717</v>
      </c>
      <c r="B45" s="18"/>
      <c r="C45" s="22" t="s">
        <v>174</v>
      </c>
      <c r="D45" s="17" t="s">
        <v>524</v>
      </c>
      <c r="E45" s="200"/>
      <c r="F45" s="200"/>
      <c r="G45" s="18"/>
      <c r="H45" s="315">
        <f t="shared" si="2"/>
        <v>0</v>
      </c>
      <c r="I45" s="75">
        <f>'Прил.2 МБ'!I56</f>
        <v>0</v>
      </c>
      <c r="J45" s="75">
        <v>0</v>
      </c>
      <c r="K45" s="75">
        <v>0</v>
      </c>
      <c r="L45" s="19"/>
      <c r="M45" s="19"/>
      <c r="N45" s="19"/>
      <c r="O45" s="19"/>
      <c r="P45" s="17"/>
    </row>
    <row r="46" spans="1:16" ht="62.25" customHeight="1">
      <c r="A46" s="171" t="s">
        <v>718</v>
      </c>
      <c r="B46" s="18"/>
      <c r="C46" s="22" t="s">
        <v>174</v>
      </c>
      <c r="D46" s="386" t="s">
        <v>527</v>
      </c>
      <c r="E46" s="200"/>
      <c r="F46" s="200"/>
      <c r="G46" s="18"/>
      <c r="H46" s="315">
        <f t="shared" ref="H46:H47" si="10">I46+J46+K46</f>
        <v>0</v>
      </c>
      <c r="I46" s="75">
        <f>'Прил.2 МБ'!I57</f>
        <v>0</v>
      </c>
      <c r="J46" s="75">
        <v>0</v>
      </c>
      <c r="K46" s="75">
        <v>0</v>
      </c>
      <c r="L46" s="19" t="s">
        <v>471</v>
      </c>
      <c r="M46" s="19" t="s">
        <v>471</v>
      </c>
      <c r="N46" s="19" t="s">
        <v>471</v>
      </c>
      <c r="O46" s="19"/>
      <c r="P46" s="17"/>
    </row>
    <row r="47" spans="1:16" ht="63.75" customHeight="1">
      <c r="A47" s="171" t="s">
        <v>719</v>
      </c>
      <c r="B47" s="18"/>
      <c r="C47" s="22" t="s">
        <v>174</v>
      </c>
      <c r="D47" s="388"/>
      <c r="E47" s="200"/>
      <c r="F47" s="200"/>
      <c r="G47" s="18"/>
      <c r="H47" s="315">
        <f t="shared" si="10"/>
        <v>0</v>
      </c>
      <c r="I47" s="75">
        <f>'Прил.2 МБ'!I58</f>
        <v>0</v>
      </c>
      <c r="J47" s="75">
        <v>0</v>
      </c>
      <c r="K47" s="75">
        <v>0</v>
      </c>
      <c r="L47" s="19" t="s">
        <v>471</v>
      </c>
      <c r="M47" s="19" t="s">
        <v>471</v>
      </c>
      <c r="N47" s="19" t="s">
        <v>471</v>
      </c>
      <c r="O47" s="19"/>
      <c r="P47" s="17"/>
    </row>
    <row r="48" spans="1:16" ht="66.75" customHeight="1">
      <c r="A48" s="171" t="s">
        <v>619</v>
      </c>
      <c r="B48" s="18"/>
      <c r="C48" s="22" t="s">
        <v>523</v>
      </c>
      <c r="D48" s="17"/>
      <c r="E48" s="200"/>
      <c r="F48" s="200"/>
      <c r="G48" s="18"/>
      <c r="H48" s="315">
        <f t="shared" si="2"/>
        <v>0</v>
      </c>
      <c r="I48" s="75">
        <f>'Прил.2 МБ'!I59</f>
        <v>0</v>
      </c>
      <c r="J48" s="75">
        <v>0</v>
      </c>
      <c r="K48" s="75">
        <v>0</v>
      </c>
      <c r="L48" s="19"/>
      <c r="M48" s="19"/>
      <c r="N48" s="19"/>
      <c r="O48" s="19"/>
      <c r="P48" s="17"/>
    </row>
    <row r="49" spans="1:16" ht="68.25" customHeight="1">
      <c r="A49" s="17" t="s">
        <v>720</v>
      </c>
      <c r="B49" s="19">
        <v>0</v>
      </c>
      <c r="C49" s="22" t="s">
        <v>174</v>
      </c>
      <c r="D49" s="22" t="s">
        <v>25</v>
      </c>
      <c r="E49" s="200"/>
      <c r="F49" s="200"/>
      <c r="G49" s="18"/>
      <c r="H49" s="315"/>
      <c r="I49" s="75"/>
      <c r="J49" s="75"/>
      <c r="K49" s="75"/>
      <c r="L49" s="19"/>
      <c r="M49" s="19"/>
      <c r="N49" s="19"/>
      <c r="O49" s="18"/>
      <c r="P49" s="17" t="s">
        <v>665</v>
      </c>
    </row>
    <row r="50" spans="1:16" ht="105" customHeight="1">
      <c r="A50" s="309" t="s">
        <v>528</v>
      </c>
      <c r="B50" s="19"/>
      <c r="C50" s="22" t="s">
        <v>174</v>
      </c>
      <c r="D50" s="22"/>
      <c r="E50" s="200"/>
      <c r="F50" s="200"/>
      <c r="G50" s="18"/>
      <c r="H50" s="315">
        <v>0</v>
      </c>
      <c r="I50" s="98">
        <v>0</v>
      </c>
      <c r="J50" s="98">
        <v>0</v>
      </c>
      <c r="K50" s="98">
        <v>0</v>
      </c>
      <c r="L50" s="19"/>
      <c r="M50" s="19"/>
      <c r="N50" s="19"/>
      <c r="O50" s="18"/>
      <c r="P50" s="18"/>
    </row>
    <row r="51" spans="1:16" ht="76.5">
      <c r="A51" s="17" t="s">
        <v>529</v>
      </c>
      <c r="B51" s="19"/>
      <c r="C51" s="22" t="s">
        <v>174</v>
      </c>
      <c r="D51" s="22"/>
      <c r="E51" s="200"/>
      <c r="F51" s="200"/>
      <c r="G51" s="18"/>
      <c r="H51" s="315">
        <v>0</v>
      </c>
      <c r="I51" s="75">
        <f>'Прил.3 Все средства'!D182</f>
        <v>0</v>
      </c>
      <c r="J51" s="75">
        <v>0</v>
      </c>
      <c r="K51" s="75">
        <v>0</v>
      </c>
      <c r="L51" s="19"/>
      <c r="M51" s="19"/>
      <c r="N51" s="19"/>
      <c r="O51" s="18"/>
      <c r="P51" s="18"/>
    </row>
    <row r="52" spans="1:16" ht="56.25" customHeight="1">
      <c r="A52" s="309" t="s">
        <v>530</v>
      </c>
      <c r="B52" s="18"/>
      <c r="C52" s="18"/>
      <c r="D52" s="18"/>
      <c r="E52" s="510"/>
      <c r="F52" s="510"/>
      <c r="G52" s="18"/>
      <c r="H52" s="315">
        <f>SUM(H53+H55+H62+H67)</f>
        <v>58835.199999999997</v>
      </c>
      <c r="I52" s="315">
        <f>SUM(I53+I55+I62+I67)</f>
        <v>20040.599999999999</v>
      </c>
      <c r="J52" s="315">
        <f>SUM(J53+J55+J62+J67)</f>
        <v>19397.3</v>
      </c>
      <c r="K52" s="315">
        <f>SUM(K53+K55+K62+K67)</f>
        <v>19397.3</v>
      </c>
      <c r="L52" s="19"/>
      <c r="M52" s="19"/>
      <c r="N52" s="19"/>
      <c r="O52" s="19"/>
      <c r="P52" s="17"/>
    </row>
    <row r="53" spans="1:16" ht="249.75" customHeight="1">
      <c r="A53" s="309" t="s">
        <v>531</v>
      </c>
      <c r="B53" s="76"/>
      <c r="C53" s="311" t="s">
        <v>174</v>
      </c>
      <c r="D53" s="309" t="s">
        <v>532</v>
      </c>
      <c r="E53" s="200"/>
      <c r="F53" s="200"/>
      <c r="G53" s="76"/>
      <c r="H53" s="315">
        <f t="shared" si="2"/>
        <v>0</v>
      </c>
      <c r="I53" s="98">
        <f>SUM(I54)</f>
        <v>0</v>
      </c>
      <c r="J53" s="98">
        <f>SUM(J54)</f>
        <v>0</v>
      </c>
      <c r="K53" s="98">
        <f t="shared" ref="K53" si="11">SUM(K54)</f>
        <v>0</v>
      </c>
      <c r="L53" s="313"/>
      <c r="M53" s="313"/>
      <c r="N53" s="313"/>
      <c r="O53" s="313"/>
      <c r="P53" s="18"/>
    </row>
    <row r="54" spans="1:16" ht="62.25" customHeight="1">
      <c r="A54" s="17" t="s">
        <v>533</v>
      </c>
      <c r="B54" s="18"/>
      <c r="C54" s="22" t="s">
        <v>174</v>
      </c>
      <c r="D54" s="17" t="s">
        <v>534</v>
      </c>
      <c r="E54" s="200"/>
      <c r="F54" s="200"/>
      <c r="G54" s="18"/>
      <c r="H54" s="315">
        <f t="shared" si="2"/>
        <v>0</v>
      </c>
      <c r="I54" s="312">
        <v>0</v>
      </c>
      <c r="J54" s="312">
        <v>0</v>
      </c>
      <c r="K54" s="312">
        <v>0</v>
      </c>
      <c r="L54" s="19"/>
      <c r="M54" s="19"/>
      <c r="N54" s="19"/>
      <c r="O54" s="19"/>
      <c r="P54" s="18"/>
    </row>
    <row r="55" spans="1:16" ht="247.5" customHeight="1">
      <c r="A55" s="309" t="s">
        <v>535</v>
      </c>
      <c r="B55" s="76"/>
      <c r="C55" s="311" t="s">
        <v>174</v>
      </c>
      <c r="D55" s="309" t="s">
        <v>532</v>
      </c>
      <c r="E55" s="200"/>
      <c r="F55" s="200"/>
      <c r="G55" s="76"/>
      <c r="H55" s="315">
        <f t="shared" si="2"/>
        <v>0</v>
      </c>
      <c r="I55" s="98">
        <f>SUM(I56:I61)</f>
        <v>0</v>
      </c>
      <c r="J55" s="98">
        <f t="shared" ref="J55:K55" si="12">SUM(J56:J61)</f>
        <v>0</v>
      </c>
      <c r="K55" s="98">
        <f t="shared" si="12"/>
        <v>0</v>
      </c>
      <c r="L55" s="19"/>
      <c r="M55" s="19"/>
      <c r="N55" s="19"/>
      <c r="O55" s="19"/>
      <c r="P55" s="18"/>
    </row>
    <row r="56" spans="1:16" s="199" customFormat="1" ht="64.5" customHeight="1">
      <c r="A56" s="17" t="s">
        <v>536</v>
      </c>
      <c r="B56" s="18"/>
      <c r="C56" s="22" t="s">
        <v>174</v>
      </c>
      <c r="D56" s="17" t="s">
        <v>534</v>
      </c>
      <c r="E56" s="200"/>
      <c r="F56" s="200"/>
      <c r="G56" s="18"/>
      <c r="H56" s="315">
        <f t="shared" si="2"/>
        <v>0</v>
      </c>
      <c r="I56" s="75">
        <f>'Прил.3 Все средства'!D213</f>
        <v>0</v>
      </c>
      <c r="J56" s="75">
        <v>0</v>
      </c>
      <c r="K56" s="75">
        <v>0</v>
      </c>
      <c r="L56" s="19"/>
      <c r="M56" s="19"/>
      <c r="N56" s="19"/>
      <c r="O56" s="19"/>
      <c r="P56" s="18"/>
    </row>
    <row r="57" spans="1:16" s="199" customFormat="1" ht="150.75" customHeight="1">
      <c r="A57" s="17" t="s">
        <v>537</v>
      </c>
      <c r="B57" s="18"/>
      <c r="C57" s="22" t="s">
        <v>538</v>
      </c>
      <c r="D57" s="17" t="s">
        <v>534</v>
      </c>
      <c r="E57" s="200"/>
      <c r="F57" s="200"/>
      <c r="G57" s="18"/>
      <c r="H57" s="315">
        <f t="shared" si="2"/>
        <v>0</v>
      </c>
      <c r="I57" s="75">
        <v>0</v>
      </c>
      <c r="J57" s="75">
        <v>0</v>
      </c>
      <c r="K57" s="75">
        <v>0</v>
      </c>
      <c r="L57" s="19"/>
      <c r="M57" s="19"/>
      <c r="N57" s="19"/>
      <c r="O57" s="19"/>
      <c r="P57" s="18"/>
    </row>
    <row r="58" spans="1:16" s="199" customFormat="1" ht="165" customHeight="1">
      <c r="A58" s="17" t="s">
        <v>539</v>
      </c>
      <c r="B58" s="18"/>
      <c r="C58" s="22" t="s">
        <v>540</v>
      </c>
      <c r="D58" s="17" t="s">
        <v>541</v>
      </c>
      <c r="E58" s="200"/>
      <c r="F58" s="200"/>
      <c r="G58" s="18"/>
      <c r="H58" s="315">
        <f t="shared" si="2"/>
        <v>0</v>
      </c>
      <c r="I58" s="75">
        <f>'Прил.3 Все средства'!D225</f>
        <v>0</v>
      </c>
      <c r="J58" s="75">
        <v>0</v>
      </c>
      <c r="K58" s="75">
        <v>0</v>
      </c>
      <c r="L58" s="19"/>
      <c r="M58" s="19"/>
      <c r="N58" s="19"/>
      <c r="O58" s="19"/>
      <c r="P58" s="18"/>
    </row>
    <row r="59" spans="1:16" s="199" customFormat="1" ht="96" customHeight="1">
      <c r="A59" s="17" t="s">
        <v>542</v>
      </c>
      <c r="B59" s="18"/>
      <c r="C59" s="22" t="s">
        <v>174</v>
      </c>
      <c r="D59" s="17" t="s">
        <v>543</v>
      </c>
      <c r="E59" s="200"/>
      <c r="F59" s="200"/>
      <c r="G59" s="18"/>
      <c r="H59" s="315">
        <f t="shared" si="2"/>
        <v>0</v>
      </c>
      <c r="I59" s="75">
        <f>'Прил.3 Все средства'!D231</f>
        <v>0</v>
      </c>
      <c r="J59" s="75">
        <v>0</v>
      </c>
      <c r="K59" s="75">
        <v>0</v>
      </c>
      <c r="L59" s="19"/>
      <c r="M59" s="19"/>
      <c r="N59" s="19"/>
      <c r="O59" s="19"/>
      <c r="P59" s="18"/>
    </row>
    <row r="60" spans="1:16" s="199" customFormat="1" ht="64.5" customHeight="1">
      <c r="A60" s="17" t="s">
        <v>544</v>
      </c>
      <c r="B60" s="18"/>
      <c r="C60" s="22" t="s">
        <v>174</v>
      </c>
      <c r="D60" s="17" t="s">
        <v>545</v>
      </c>
      <c r="E60" s="200"/>
      <c r="F60" s="200"/>
      <c r="G60" s="18"/>
      <c r="H60" s="315">
        <f t="shared" si="2"/>
        <v>0</v>
      </c>
      <c r="I60" s="75">
        <f>'Прил.3 Все средства'!D237</f>
        <v>0</v>
      </c>
      <c r="J60" s="75">
        <v>0</v>
      </c>
      <c r="K60" s="75">
        <v>0</v>
      </c>
      <c r="L60" s="19"/>
      <c r="M60" s="19"/>
      <c r="N60" s="19"/>
      <c r="O60" s="19"/>
      <c r="P60" s="17"/>
    </row>
    <row r="61" spans="1:16" ht="89.25">
      <c r="A61" s="17" t="s">
        <v>546</v>
      </c>
      <c r="B61" s="18"/>
      <c r="C61" s="22" t="s">
        <v>174</v>
      </c>
      <c r="D61" s="17" t="s">
        <v>547</v>
      </c>
      <c r="E61" s="200"/>
      <c r="F61" s="200"/>
      <c r="G61" s="18"/>
      <c r="H61" s="315">
        <f t="shared" si="2"/>
        <v>0</v>
      </c>
      <c r="I61" s="75">
        <f>'Прил.3 Все средства'!D243</f>
        <v>0</v>
      </c>
      <c r="J61" s="75">
        <v>0</v>
      </c>
      <c r="K61" s="75">
        <v>0</v>
      </c>
      <c r="L61" s="19"/>
      <c r="M61" s="19"/>
      <c r="N61" s="19"/>
      <c r="O61" s="19"/>
      <c r="P61" s="18"/>
    </row>
    <row r="62" spans="1:16" ht="204">
      <c r="A62" s="309" t="s">
        <v>548</v>
      </c>
      <c r="B62" s="19"/>
      <c r="C62" s="22"/>
      <c r="D62" s="309" t="s">
        <v>624</v>
      </c>
      <c r="E62" s="510"/>
      <c r="F62" s="510"/>
      <c r="G62" s="18"/>
      <c r="H62" s="315">
        <f>SUM(H63:H65)</f>
        <v>53340.2</v>
      </c>
      <c r="I62" s="315">
        <f t="shared" ref="I62:K62" si="13">SUM(I63:I65)</f>
        <v>18379.8</v>
      </c>
      <c r="J62" s="315">
        <f t="shared" si="13"/>
        <v>17480.2</v>
      </c>
      <c r="K62" s="315">
        <f t="shared" si="13"/>
        <v>17480.2</v>
      </c>
      <c r="L62" s="19"/>
      <c r="M62" s="19"/>
      <c r="N62" s="19"/>
      <c r="O62" s="19"/>
      <c r="P62" s="18"/>
    </row>
    <row r="63" spans="1:16" ht="51">
      <c r="A63" s="17" t="s">
        <v>549</v>
      </c>
      <c r="B63" s="19"/>
      <c r="C63" s="22" t="s">
        <v>174</v>
      </c>
      <c r="D63" s="17" t="s">
        <v>534</v>
      </c>
      <c r="E63" s="200">
        <v>42736</v>
      </c>
      <c r="F63" s="200">
        <v>43830</v>
      </c>
      <c r="G63" s="18"/>
      <c r="H63" s="315">
        <f>SUM(I63:K63)</f>
        <v>33270.1</v>
      </c>
      <c r="I63" s="75">
        <f>'Прил.3 Все средства'!D255</f>
        <v>11552.3</v>
      </c>
      <c r="J63" s="75">
        <v>10858.9</v>
      </c>
      <c r="K63" s="75">
        <v>10858.9</v>
      </c>
      <c r="L63" s="19"/>
      <c r="M63" s="19" t="s">
        <v>471</v>
      </c>
      <c r="N63" s="19" t="s">
        <v>471</v>
      </c>
      <c r="O63" s="19" t="s">
        <v>471</v>
      </c>
      <c r="P63" s="18"/>
    </row>
    <row r="64" spans="1:16" ht="51">
      <c r="A64" s="17" t="s">
        <v>550</v>
      </c>
      <c r="B64" s="19"/>
      <c r="C64" s="22" t="s">
        <v>174</v>
      </c>
      <c r="D64" s="17" t="s">
        <v>534</v>
      </c>
      <c r="E64" s="200">
        <v>42736</v>
      </c>
      <c r="F64" s="200">
        <v>43830</v>
      </c>
      <c r="G64" s="18"/>
      <c r="H64" s="315">
        <f>SUM(I64:K64)</f>
        <v>13229.400000000001</v>
      </c>
      <c r="I64" s="312">
        <f>'Прил.3 Все средства'!D261</f>
        <v>4614.8</v>
      </c>
      <c r="J64" s="312">
        <v>4307.3</v>
      </c>
      <c r="K64" s="312">
        <v>4307.3</v>
      </c>
      <c r="L64" s="19"/>
      <c r="M64" s="19" t="s">
        <v>471</v>
      </c>
      <c r="N64" s="19" t="s">
        <v>471</v>
      </c>
      <c r="O64" s="19" t="s">
        <v>471</v>
      </c>
      <c r="P64" s="18"/>
    </row>
    <row r="65" spans="1:16" ht="59.25" customHeight="1">
      <c r="A65" s="17" t="s">
        <v>551</v>
      </c>
      <c r="B65" s="19"/>
      <c r="C65" s="22" t="s">
        <v>174</v>
      </c>
      <c r="D65" s="17" t="s">
        <v>534</v>
      </c>
      <c r="E65" s="200">
        <v>42736</v>
      </c>
      <c r="F65" s="200">
        <v>43830</v>
      </c>
      <c r="G65" s="18"/>
      <c r="H65" s="315">
        <f>SUM(I65:K65)</f>
        <v>6840.7</v>
      </c>
      <c r="I65" s="312">
        <f>'Прил.3 Все средства'!D267</f>
        <v>2212.6999999999998</v>
      </c>
      <c r="J65" s="312">
        <v>2314</v>
      </c>
      <c r="K65" s="312">
        <v>2314</v>
      </c>
      <c r="L65" s="19"/>
      <c r="M65" s="19" t="s">
        <v>471</v>
      </c>
      <c r="N65" s="19" t="s">
        <v>471</v>
      </c>
      <c r="O65" s="19"/>
      <c r="P65" s="18"/>
    </row>
    <row r="66" spans="1:16" ht="51">
      <c r="A66" s="17" t="s">
        <v>721</v>
      </c>
      <c r="B66" s="19">
        <v>0</v>
      </c>
      <c r="C66" s="22"/>
      <c r="D66" s="22" t="s">
        <v>25</v>
      </c>
      <c r="E66" s="200"/>
      <c r="F66" s="200"/>
      <c r="G66" s="18"/>
      <c r="H66" s="315"/>
      <c r="I66" s="312"/>
      <c r="J66" s="312"/>
      <c r="K66" s="312"/>
      <c r="L66" s="19"/>
      <c r="M66" s="19"/>
      <c r="N66" s="19"/>
      <c r="O66" s="19"/>
      <c r="P66" s="17" t="s">
        <v>641</v>
      </c>
    </row>
    <row r="67" spans="1:16" ht="204">
      <c r="A67" s="309" t="s">
        <v>552</v>
      </c>
      <c r="B67" s="19"/>
      <c r="C67" s="22"/>
      <c r="D67" s="309" t="s">
        <v>624</v>
      </c>
      <c r="E67" s="510"/>
      <c r="F67" s="510"/>
      <c r="G67" s="18"/>
      <c r="H67" s="315">
        <f>SUM(H68:H69)</f>
        <v>5495</v>
      </c>
      <c r="I67" s="315">
        <f t="shared" ref="I67:K67" si="14">SUM(I68:I69)</f>
        <v>1660.8</v>
      </c>
      <c r="J67" s="315">
        <f t="shared" si="14"/>
        <v>1917.1</v>
      </c>
      <c r="K67" s="315">
        <f t="shared" si="14"/>
        <v>1917.1</v>
      </c>
      <c r="L67" s="19"/>
      <c r="M67" s="19"/>
      <c r="N67" s="19"/>
      <c r="O67" s="19"/>
      <c r="P67" s="18"/>
    </row>
    <row r="68" spans="1:16" ht="85.5" customHeight="1">
      <c r="A68" s="17" t="s">
        <v>553</v>
      </c>
      <c r="B68" s="19"/>
      <c r="C68" s="22" t="s">
        <v>174</v>
      </c>
      <c r="D68" s="17" t="s">
        <v>541</v>
      </c>
      <c r="E68" s="200">
        <v>42736</v>
      </c>
      <c r="F68" s="200">
        <v>43830</v>
      </c>
      <c r="G68" s="18"/>
      <c r="H68" s="315">
        <f>SUM(I68:K68)</f>
        <v>3846.7</v>
      </c>
      <c r="I68" s="312">
        <f>'Прил.3 Все средства'!D279</f>
        <v>1153.3</v>
      </c>
      <c r="J68" s="312">
        <v>1346.7</v>
      </c>
      <c r="K68" s="312">
        <v>1346.7</v>
      </c>
      <c r="L68" s="19"/>
      <c r="M68" s="19" t="s">
        <v>471</v>
      </c>
      <c r="N68" s="19" t="s">
        <v>471</v>
      </c>
      <c r="O68" s="19"/>
      <c r="P68" s="18"/>
    </row>
    <row r="69" spans="1:16" ht="65.25" customHeight="1">
      <c r="A69" s="17" t="s">
        <v>554</v>
      </c>
      <c r="B69" s="19"/>
      <c r="C69" s="22" t="s">
        <v>174</v>
      </c>
      <c r="D69" s="17" t="s">
        <v>541</v>
      </c>
      <c r="E69" s="200">
        <v>42736</v>
      </c>
      <c r="F69" s="200">
        <v>43830</v>
      </c>
      <c r="G69" s="18"/>
      <c r="H69" s="315">
        <f>SUM(I69:K69)</f>
        <v>1648.3000000000002</v>
      </c>
      <c r="I69" s="312">
        <f>'Прил.3 Все средства'!D285</f>
        <v>507.5</v>
      </c>
      <c r="J69" s="312">
        <v>570.4</v>
      </c>
      <c r="K69" s="312">
        <v>570.4</v>
      </c>
      <c r="L69" s="19"/>
      <c r="M69" s="19" t="s">
        <v>471</v>
      </c>
      <c r="N69" s="19" t="s">
        <v>471</v>
      </c>
      <c r="O69" s="19"/>
      <c r="P69" s="18"/>
    </row>
    <row r="70" spans="1:16" s="20" customFormat="1" ht="87" customHeight="1">
      <c r="A70" s="17" t="s">
        <v>722</v>
      </c>
      <c r="B70" s="19">
        <v>0</v>
      </c>
      <c r="C70" s="22"/>
      <c r="D70" s="22" t="s">
        <v>25</v>
      </c>
      <c r="E70" s="200"/>
      <c r="F70" s="200"/>
      <c r="G70" s="18"/>
      <c r="H70" s="315"/>
      <c r="I70" s="75"/>
      <c r="J70" s="75"/>
      <c r="K70" s="75"/>
      <c r="L70" s="19"/>
      <c r="M70" s="19"/>
      <c r="N70" s="19"/>
      <c r="O70" s="19"/>
      <c r="P70" s="17" t="s">
        <v>641</v>
      </c>
    </row>
    <row r="71" spans="1:16" ht="69" customHeight="1">
      <c r="A71" s="309" t="s">
        <v>555</v>
      </c>
      <c r="B71" s="18"/>
      <c r="C71" s="18"/>
      <c r="D71" s="18"/>
      <c r="E71" s="18"/>
      <c r="F71" s="200"/>
      <c r="G71" s="18"/>
      <c r="H71" s="315">
        <f t="shared" si="2"/>
        <v>20137.300000000003</v>
      </c>
      <c r="I71" s="98">
        <f>SUM(I72+I83+I90)</f>
        <v>6178.9000000000005</v>
      </c>
      <c r="J71" s="98">
        <f t="shared" ref="J71:K71" si="15">SUM(J72+J83+J90)</f>
        <v>6979</v>
      </c>
      <c r="K71" s="98">
        <f t="shared" si="15"/>
        <v>6979.4</v>
      </c>
      <c r="L71" s="19"/>
      <c r="M71" s="19"/>
      <c r="N71" s="19"/>
      <c r="O71" s="19"/>
      <c r="P71" s="18"/>
    </row>
    <row r="72" spans="1:16" ht="137.25" customHeight="1">
      <c r="A72" s="309" t="s">
        <v>556</v>
      </c>
      <c r="B72" s="313"/>
      <c r="C72" s="311" t="s">
        <v>174</v>
      </c>
      <c r="D72" s="309" t="s">
        <v>557</v>
      </c>
      <c r="E72" s="510">
        <v>42370</v>
      </c>
      <c r="F72" s="510">
        <v>43462</v>
      </c>
      <c r="G72" s="76"/>
      <c r="H72" s="315">
        <f>I72+J72+K72</f>
        <v>16772.099999999999</v>
      </c>
      <c r="I72" s="98">
        <f>SUM(I73:I81)</f>
        <v>5651.1</v>
      </c>
      <c r="J72" s="98">
        <f t="shared" ref="J72:K72" si="16">SUM(J73:J81)</f>
        <v>5560.5</v>
      </c>
      <c r="K72" s="98">
        <f t="shared" si="16"/>
        <v>5560.5</v>
      </c>
      <c r="L72" s="313"/>
      <c r="M72" s="313"/>
      <c r="N72" s="313"/>
      <c r="O72" s="313"/>
      <c r="P72" s="18"/>
    </row>
    <row r="73" spans="1:16" ht="71.25" customHeight="1">
      <c r="A73" s="17" t="s">
        <v>558</v>
      </c>
      <c r="B73" s="19"/>
      <c r="C73" s="22" t="s">
        <v>174</v>
      </c>
      <c r="D73" s="17" t="s">
        <v>559</v>
      </c>
      <c r="E73" s="200">
        <v>42736</v>
      </c>
      <c r="F73" s="200">
        <v>43830</v>
      </c>
      <c r="G73" s="18"/>
      <c r="H73" s="315">
        <f t="shared" si="2"/>
        <v>1666.1</v>
      </c>
      <c r="I73" s="312">
        <f>'Прил.3 Все средства'!D304</f>
        <v>405.1</v>
      </c>
      <c r="J73" s="312">
        <v>630.5</v>
      </c>
      <c r="K73" s="312">
        <v>630.5</v>
      </c>
      <c r="L73" s="19" t="s">
        <v>471</v>
      </c>
      <c r="M73" s="19" t="s">
        <v>471</v>
      </c>
      <c r="N73" s="19" t="s">
        <v>471</v>
      </c>
      <c r="O73" s="19" t="s">
        <v>471</v>
      </c>
      <c r="P73" s="17"/>
    </row>
    <row r="74" spans="1:16" ht="78" customHeight="1">
      <c r="A74" s="17" t="s">
        <v>560</v>
      </c>
      <c r="B74" s="19"/>
      <c r="C74" s="22" t="s">
        <v>174</v>
      </c>
      <c r="D74" s="17" t="s">
        <v>561</v>
      </c>
      <c r="E74" s="200">
        <v>42736</v>
      </c>
      <c r="F74" s="200">
        <v>43830</v>
      </c>
      <c r="G74" s="18"/>
      <c r="H74" s="315">
        <f t="shared" si="2"/>
        <v>532.70000000000005</v>
      </c>
      <c r="I74" s="312">
        <f>'Прил.3 Все средства'!D310</f>
        <v>136.5</v>
      </c>
      <c r="J74" s="312">
        <v>198.1</v>
      </c>
      <c r="K74" s="312">
        <v>198.1</v>
      </c>
      <c r="L74" s="19" t="s">
        <v>471</v>
      </c>
      <c r="M74" s="19" t="s">
        <v>471</v>
      </c>
      <c r="N74" s="19" t="s">
        <v>471</v>
      </c>
      <c r="O74" s="19" t="s">
        <v>471</v>
      </c>
      <c r="P74" s="18"/>
    </row>
    <row r="75" spans="1:16" ht="76.5">
      <c r="A75" s="17" t="s">
        <v>562</v>
      </c>
      <c r="B75" s="19"/>
      <c r="C75" s="17" t="s">
        <v>174</v>
      </c>
      <c r="D75" s="17" t="s">
        <v>563</v>
      </c>
      <c r="E75" s="200">
        <v>42736</v>
      </c>
      <c r="F75" s="200">
        <v>43830</v>
      </c>
      <c r="G75" s="18"/>
      <c r="H75" s="315">
        <f t="shared" si="2"/>
        <v>0</v>
      </c>
      <c r="I75" s="312">
        <f>'Прил.3 Все средства'!D316</f>
        <v>0</v>
      </c>
      <c r="J75" s="312">
        <v>0</v>
      </c>
      <c r="K75" s="312">
        <v>0</v>
      </c>
      <c r="L75" s="19"/>
      <c r="M75" s="19"/>
      <c r="N75" s="19"/>
      <c r="O75" s="19"/>
      <c r="P75" s="18"/>
    </row>
    <row r="76" spans="1:16" ht="51">
      <c r="A76" s="17" t="s">
        <v>564</v>
      </c>
      <c r="B76" s="19"/>
      <c r="C76" s="17" t="s">
        <v>174</v>
      </c>
      <c r="D76" s="17" t="s">
        <v>565</v>
      </c>
      <c r="E76" s="200">
        <v>42736</v>
      </c>
      <c r="F76" s="200">
        <v>43830</v>
      </c>
      <c r="G76" s="18"/>
      <c r="H76" s="315">
        <f t="shared" si="2"/>
        <v>302.5</v>
      </c>
      <c r="I76" s="312">
        <f>'Прил.3 Все средства'!D322</f>
        <v>66.3</v>
      </c>
      <c r="J76" s="312">
        <v>118.1</v>
      </c>
      <c r="K76" s="312">
        <v>118.1</v>
      </c>
      <c r="L76" s="19"/>
      <c r="M76" s="19"/>
      <c r="N76" s="19" t="s">
        <v>471</v>
      </c>
      <c r="O76" s="19"/>
      <c r="P76" s="18"/>
    </row>
    <row r="77" spans="1:16" ht="51">
      <c r="A77" s="17" t="s">
        <v>566</v>
      </c>
      <c r="B77" s="19"/>
      <c r="C77" s="22" t="s">
        <v>174</v>
      </c>
      <c r="D77" s="17" t="s">
        <v>567</v>
      </c>
      <c r="E77" s="200">
        <v>42736</v>
      </c>
      <c r="F77" s="200">
        <v>43830</v>
      </c>
      <c r="G77" s="18"/>
      <c r="H77" s="315">
        <f t="shared" si="2"/>
        <v>306.60000000000002</v>
      </c>
      <c r="I77" s="312">
        <f>'Прил.3 Все средства'!D328</f>
        <v>99</v>
      </c>
      <c r="J77" s="312">
        <v>103.8</v>
      </c>
      <c r="K77" s="312">
        <v>103.8</v>
      </c>
      <c r="L77" s="19" t="s">
        <v>471</v>
      </c>
      <c r="M77" s="19" t="s">
        <v>471</v>
      </c>
      <c r="N77" s="19"/>
      <c r="O77" s="19"/>
      <c r="P77" s="18"/>
    </row>
    <row r="78" spans="1:16" ht="89.25">
      <c r="A78" s="17" t="s">
        <v>568</v>
      </c>
      <c r="B78" s="19"/>
      <c r="C78" s="22" t="s">
        <v>174</v>
      </c>
      <c r="D78" s="17" t="s">
        <v>569</v>
      </c>
      <c r="E78" s="200">
        <v>42736</v>
      </c>
      <c r="F78" s="200">
        <v>43830</v>
      </c>
      <c r="G78" s="18"/>
      <c r="H78" s="315">
        <f t="shared" si="2"/>
        <v>0</v>
      </c>
      <c r="I78" s="75">
        <f>'Прил.3 Все средства'!D334</f>
        <v>0</v>
      </c>
      <c r="J78" s="75">
        <v>0</v>
      </c>
      <c r="K78" s="75">
        <v>0</v>
      </c>
      <c r="L78" s="19" t="s">
        <v>471</v>
      </c>
      <c r="M78" s="19"/>
      <c r="N78" s="19"/>
      <c r="O78" s="19"/>
      <c r="P78" s="18"/>
    </row>
    <row r="79" spans="1:16" ht="89.25">
      <c r="A79" s="17" t="s">
        <v>570</v>
      </c>
      <c r="B79" s="19"/>
      <c r="C79" s="22" t="s">
        <v>174</v>
      </c>
      <c r="D79" s="17" t="s">
        <v>571</v>
      </c>
      <c r="E79" s="200">
        <v>42736</v>
      </c>
      <c r="F79" s="200">
        <v>43830</v>
      </c>
      <c r="G79" s="18"/>
      <c r="H79" s="315">
        <f t="shared" si="2"/>
        <v>873.59999999999991</v>
      </c>
      <c r="I79" s="312">
        <f>'Прил.3 Все средства'!D340</f>
        <v>291.2</v>
      </c>
      <c r="J79" s="312">
        <v>291.2</v>
      </c>
      <c r="K79" s="312">
        <v>291.2</v>
      </c>
      <c r="L79" s="19"/>
      <c r="M79" s="19" t="s">
        <v>471</v>
      </c>
      <c r="N79" s="19"/>
      <c r="O79" s="19"/>
      <c r="P79" s="18"/>
    </row>
    <row r="80" spans="1:16" ht="102">
      <c r="A80" s="17" t="s">
        <v>572</v>
      </c>
      <c r="B80" s="19"/>
      <c r="C80" s="22" t="s">
        <v>174</v>
      </c>
      <c r="D80" s="17" t="s">
        <v>573</v>
      </c>
      <c r="E80" s="200">
        <v>42736</v>
      </c>
      <c r="F80" s="200">
        <v>43830</v>
      </c>
      <c r="G80" s="18"/>
      <c r="H80" s="315">
        <f t="shared" si="2"/>
        <v>12700.599999999999</v>
      </c>
      <c r="I80" s="312">
        <f>'Прил.3 Все средства'!D346</f>
        <v>4563</v>
      </c>
      <c r="J80" s="312">
        <v>4068.8</v>
      </c>
      <c r="K80" s="312">
        <v>4068.8</v>
      </c>
      <c r="L80" s="19" t="s">
        <v>471</v>
      </c>
      <c r="M80" s="19" t="s">
        <v>471</v>
      </c>
      <c r="N80" s="19" t="s">
        <v>471</v>
      </c>
      <c r="O80" s="19" t="s">
        <v>471</v>
      </c>
      <c r="P80" s="17"/>
    </row>
    <row r="81" spans="1:16" ht="72" customHeight="1">
      <c r="A81" s="17" t="s">
        <v>574</v>
      </c>
      <c r="B81" s="19"/>
      <c r="C81" s="22" t="s">
        <v>174</v>
      </c>
      <c r="D81" s="17" t="s">
        <v>729</v>
      </c>
      <c r="E81" s="200">
        <v>42736</v>
      </c>
      <c r="F81" s="200">
        <v>43830</v>
      </c>
      <c r="G81" s="18"/>
      <c r="H81" s="315">
        <f t="shared" si="2"/>
        <v>390</v>
      </c>
      <c r="I81" s="312">
        <f>'Прил.3 Все средства'!D352</f>
        <v>90</v>
      </c>
      <c r="J81" s="312">
        <v>150</v>
      </c>
      <c r="K81" s="312">
        <v>150</v>
      </c>
      <c r="L81" s="19" t="s">
        <v>471</v>
      </c>
      <c r="M81" s="19" t="s">
        <v>471</v>
      </c>
      <c r="N81" s="19" t="s">
        <v>471</v>
      </c>
      <c r="O81" s="19" t="s">
        <v>471</v>
      </c>
      <c r="P81" s="18"/>
    </row>
    <row r="82" spans="1:16" ht="76.5">
      <c r="A82" s="17" t="s">
        <v>575</v>
      </c>
      <c r="B82" s="19">
        <v>0</v>
      </c>
      <c r="C82" s="22" t="s">
        <v>174</v>
      </c>
      <c r="D82" s="22" t="s">
        <v>25</v>
      </c>
      <c r="E82" s="200"/>
      <c r="F82" s="200"/>
      <c r="G82" s="18"/>
      <c r="H82" s="315"/>
      <c r="I82" s="98"/>
      <c r="J82" s="98"/>
      <c r="K82" s="98"/>
      <c r="L82" s="19"/>
      <c r="M82" s="19"/>
      <c r="N82" s="19"/>
      <c r="O82" s="19"/>
      <c r="P82" s="17" t="s">
        <v>697</v>
      </c>
    </row>
    <row r="83" spans="1:16" ht="178.5" customHeight="1">
      <c r="A83" s="309" t="s">
        <v>576</v>
      </c>
      <c r="B83" s="313"/>
      <c r="C83" s="311" t="s">
        <v>174</v>
      </c>
      <c r="D83" s="309" t="s">
        <v>577</v>
      </c>
      <c r="E83" s="510"/>
      <c r="F83" s="510"/>
      <c r="G83" s="76"/>
      <c r="H83" s="315">
        <f t="shared" si="2"/>
        <v>2937.2</v>
      </c>
      <c r="I83" s="98">
        <f>SUM(I84:I88)</f>
        <v>458.2</v>
      </c>
      <c r="J83" s="98">
        <f t="shared" ref="J83:K83" si="17">SUM(J84:J88)</f>
        <v>1239.5</v>
      </c>
      <c r="K83" s="98">
        <f t="shared" si="17"/>
        <v>1239.5</v>
      </c>
      <c r="L83" s="313"/>
      <c r="M83" s="313"/>
      <c r="N83" s="313"/>
      <c r="O83" s="313"/>
      <c r="P83" s="17"/>
    </row>
    <row r="84" spans="1:16" ht="76.5">
      <c r="A84" s="17" t="s">
        <v>578</v>
      </c>
      <c r="B84" s="19"/>
      <c r="C84" s="22" t="s">
        <v>369</v>
      </c>
      <c r="D84" s="202" t="s">
        <v>579</v>
      </c>
      <c r="E84" s="200">
        <v>42736</v>
      </c>
      <c r="F84" s="200">
        <v>43830</v>
      </c>
      <c r="G84" s="18"/>
      <c r="H84" s="315">
        <f t="shared" si="2"/>
        <v>160</v>
      </c>
      <c r="I84" s="312">
        <f>'Прил.3 Все средства'!D365</f>
        <v>40</v>
      </c>
      <c r="J84" s="312">
        <v>60</v>
      </c>
      <c r="K84" s="312">
        <v>60</v>
      </c>
      <c r="L84" s="19" t="s">
        <v>471</v>
      </c>
      <c r="M84" s="19" t="s">
        <v>471</v>
      </c>
      <c r="N84" s="19" t="s">
        <v>471</v>
      </c>
      <c r="O84" s="19" t="s">
        <v>471</v>
      </c>
      <c r="P84" s="17"/>
    </row>
    <row r="85" spans="1:16" ht="87.75" customHeight="1">
      <c r="A85" s="17" t="s">
        <v>580</v>
      </c>
      <c r="B85" s="19"/>
      <c r="C85" s="273" t="s">
        <v>369</v>
      </c>
      <c r="D85" s="202" t="s">
        <v>579</v>
      </c>
      <c r="E85" s="200">
        <v>42736</v>
      </c>
      <c r="F85" s="200">
        <v>43830</v>
      </c>
      <c r="G85" s="18"/>
      <c r="H85" s="315">
        <f t="shared" si="2"/>
        <v>200</v>
      </c>
      <c r="I85" s="312">
        <f>'Прил.3 Все средства'!D371</f>
        <v>40</v>
      </c>
      <c r="J85" s="312">
        <v>80</v>
      </c>
      <c r="K85" s="312">
        <v>80</v>
      </c>
      <c r="L85" s="19" t="s">
        <v>471</v>
      </c>
      <c r="M85" s="19" t="s">
        <v>471</v>
      </c>
      <c r="N85" s="19" t="s">
        <v>471</v>
      </c>
      <c r="O85" s="19" t="s">
        <v>471</v>
      </c>
      <c r="P85" s="18"/>
    </row>
    <row r="86" spans="1:16" ht="76.5">
      <c r="A86" s="17" t="s">
        <v>581</v>
      </c>
      <c r="B86" s="19"/>
      <c r="C86" s="22" t="s">
        <v>174</v>
      </c>
      <c r="D86" s="202" t="s">
        <v>579</v>
      </c>
      <c r="E86" s="200">
        <v>42736</v>
      </c>
      <c r="F86" s="200">
        <v>43830</v>
      </c>
      <c r="G86" s="18"/>
      <c r="H86" s="315">
        <f t="shared" si="2"/>
        <v>67.5</v>
      </c>
      <c r="I86" s="75">
        <f>'Прил.3 Все средства'!D377</f>
        <v>12.5</v>
      </c>
      <c r="J86" s="75">
        <v>27.5</v>
      </c>
      <c r="K86" s="75">
        <v>27.5</v>
      </c>
      <c r="L86" s="19"/>
      <c r="M86" s="19"/>
      <c r="N86" s="19"/>
      <c r="O86" s="19" t="s">
        <v>471</v>
      </c>
      <c r="P86" s="18"/>
    </row>
    <row r="87" spans="1:16" ht="242.25">
      <c r="A87" s="17" t="s">
        <v>582</v>
      </c>
      <c r="B87" s="19"/>
      <c r="C87" s="22" t="s">
        <v>583</v>
      </c>
      <c r="D87" s="202" t="s">
        <v>579</v>
      </c>
      <c r="E87" s="200">
        <v>42736</v>
      </c>
      <c r="F87" s="200">
        <v>43830</v>
      </c>
      <c r="G87" s="18"/>
      <c r="H87" s="315">
        <f t="shared" si="2"/>
        <v>1115.5</v>
      </c>
      <c r="I87" s="75">
        <f>'Прил.3 Все средства'!D383</f>
        <v>259.89999999999998</v>
      </c>
      <c r="J87" s="75">
        <v>427.8</v>
      </c>
      <c r="K87" s="75">
        <v>427.8</v>
      </c>
      <c r="L87" s="19" t="s">
        <v>471</v>
      </c>
      <c r="M87" s="19" t="s">
        <v>471</v>
      </c>
      <c r="N87" s="19" t="s">
        <v>471</v>
      </c>
      <c r="O87" s="19" t="s">
        <v>471</v>
      </c>
      <c r="P87" s="512"/>
    </row>
    <row r="88" spans="1:16" ht="76.5">
      <c r="A88" s="17" t="s">
        <v>584</v>
      </c>
      <c r="B88" s="19"/>
      <c r="C88" s="22" t="s">
        <v>174</v>
      </c>
      <c r="D88" s="202" t="s">
        <v>579</v>
      </c>
      <c r="E88" s="200">
        <v>42736</v>
      </c>
      <c r="F88" s="200">
        <v>43830</v>
      </c>
      <c r="G88" s="18"/>
      <c r="H88" s="315">
        <f t="shared" ref="H88:H117" si="18">I88+J88+K88</f>
        <v>1394.2</v>
      </c>
      <c r="I88" s="75">
        <f>'Прил.3 Все средства'!D389</f>
        <v>105.8</v>
      </c>
      <c r="J88" s="75">
        <v>644.20000000000005</v>
      </c>
      <c r="K88" s="75">
        <v>644.20000000000005</v>
      </c>
      <c r="L88" s="19" t="s">
        <v>471</v>
      </c>
      <c r="M88" s="19" t="s">
        <v>471</v>
      </c>
      <c r="N88" s="19" t="s">
        <v>471</v>
      </c>
      <c r="O88" s="19" t="s">
        <v>471</v>
      </c>
      <c r="P88" s="18"/>
    </row>
    <row r="89" spans="1:16" ht="91.5" customHeight="1">
      <c r="A89" s="17" t="s">
        <v>585</v>
      </c>
      <c r="B89" s="19">
        <v>1</v>
      </c>
      <c r="C89" s="22" t="s">
        <v>174</v>
      </c>
      <c r="D89" s="22" t="s">
        <v>25</v>
      </c>
      <c r="E89" s="200"/>
      <c r="F89" s="200"/>
      <c r="G89" s="18"/>
      <c r="H89" s="315"/>
      <c r="I89" s="75"/>
      <c r="J89" s="75"/>
      <c r="K89" s="75"/>
      <c r="L89" s="19"/>
      <c r="M89" s="19"/>
      <c r="N89" s="19"/>
      <c r="O89" s="19"/>
      <c r="P89" s="17" t="s">
        <v>698</v>
      </c>
    </row>
    <row r="90" spans="1:16" ht="102">
      <c r="A90" s="309" t="s">
        <v>586</v>
      </c>
      <c r="B90" s="313"/>
      <c r="C90" s="311" t="s">
        <v>174</v>
      </c>
      <c r="D90" s="309" t="s">
        <v>587</v>
      </c>
      <c r="E90" s="510"/>
      <c r="F90" s="510"/>
      <c r="G90" s="76"/>
      <c r="H90" s="315">
        <f>I90+J90+K90</f>
        <v>428</v>
      </c>
      <c r="I90" s="98">
        <f>SUM(I91:I92)</f>
        <v>69.599999999999994</v>
      </c>
      <c r="J90" s="98">
        <f t="shared" ref="J90:K90" si="19">SUM(J91:J92)</f>
        <v>179</v>
      </c>
      <c r="K90" s="98">
        <f t="shared" si="19"/>
        <v>179.4</v>
      </c>
      <c r="L90" s="313"/>
      <c r="M90" s="313"/>
      <c r="N90" s="313"/>
      <c r="O90" s="313"/>
      <c r="P90" s="18"/>
    </row>
    <row r="91" spans="1:16" ht="60.75" customHeight="1">
      <c r="A91" s="17" t="s">
        <v>588</v>
      </c>
      <c r="B91" s="19"/>
      <c r="C91" s="22" t="s">
        <v>174</v>
      </c>
      <c r="D91" s="17" t="s">
        <v>589</v>
      </c>
      <c r="E91" s="200">
        <v>42736</v>
      </c>
      <c r="F91" s="200">
        <v>43830</v>
      </c>
      <c r="G91" s="18"/>
      <c r="H91" s="315">
        <f t="shared" si="18"/>
        <v>210</v>
      </c>
      <c r="I91" s="312">
        <f>'Прил.3 Все средства'!D402</f>
        <v>0</v>
      </c>
      <c r="J91" s="312">
        <v>105</v>
      </c>
      <c r="K91" s="312">
        <v>105</v>
      </c>
      <c r="L91" s="19"/>
      <c r="M91" s="19"/>
      <c r="N91" s="19"/>
      <c r="O91" s="19" t="s">
        <v>471</v>
      </c>
      <c r="P91" s="17"/>
    </row>
    <row r="92" spans="1:16" ht="114.75">
      <c r="A92" s="17" t="s">
        <v>590</v>
      </c>
      <c r="B92" s="19"/>
      <c r="C92" s="22" t="s">
        <v>174</v>
      </c>
      <c r="D92" s="17" t="s">
        <v>591</v>
      </c>
      <c r="E92" s="200">
        <v>42736</v>
      </c>
      <c r="F92" s="200">
        <v>43830</v>
      </c>
      <c r="G92" s="18"/>
      <c r="H92" s="315">
        <f t="shared" si="18"/>
        <v>218</v>
      </c>
      <c r="I92" s="312">
        <f>'Прил.3 Все средства'!D408</f>
        <v>69.599999999999994</v>
      </c>
      <c r="J92" s="312">
        <v>74</v>
      </c>
      <c r="K92" s="312">
        <v>74.400000000000006</v>
      </c>
      <c r="L92" s="19"/>
      <c r="M92" s="19"/>
      <c r="N92" s="19" t="s">
        <v>471</v>
      </c>
      <c r="O92" s="19"/>
      <c r="P92" s="18"/>
    </row>
    <row r="93" spans="1:16" ht="39" customHeight="1">
      <c r="A93" s="17" t="s">
        <v>632</v>
      </c>
      <c r="B93" s="19"/>
      <c r="C93" s="22" t="s">
        <v>174</v>
      </c>
      <c r="D93" s="17"/>
      <c r="E93" s="200"/>
      <c r="F93" s="200"/>
      <c r="G93" s="18"/>
      <c r="H93" s="315">
        <f t="shared" si="18"/>
        <v>0</v>
      </c>
      <c r="I93" s="312">
        <v>0</v>
      </c>
      <c r="J93" s="312">
        <v>0</v>
      </c>
      <c r="K93" s="312">
        <v>0</v>
      </c>
      <c r="L93" s="19"/>
      <c r="M93" s="19"/>
      <c r="N93" s="19"/>
      <c r="O93" s="19"/>
      <c r="P93" s="18"/>
    </row>
    <row r="94" spans="1:16" ht="38.25">
      <c r="A94" s="17" t="s">
        <v>592</v>
      </c>
      <c r="B94" s="19">
        <v>1</v>
      </c>
      <c r="C94" s="22" t="s">
        <v>174</v>
      </c>
      <c r="D94" s="22" t="s">
        <v>25</v>
      </c>
      <c r="E94" s="200"/>
      <c r="F94" s="200"/>
      <c r="G94" s="18"/>
      <c r="H94" s="315"/>
      <c r="I94" s="75"/>
      <c r="J94" s="75"/>
      <c r="K94" s="75"/>
      <c r="L94" s="19"/>
      <c r="M94" s="19"/>
      <c r="N94" s="19"/>
      <c r="O94" s="19"/>
      <c r="P94" s="17" t="s">
        <v>666</v>
      </c>
    </row>
    <row r="95" spans="1:16" ht="51">
      <c r="A95" s="310" t="s">
        <v>593</v>
      </c>
      <c r="B95" s="18"/>
      <c r="C95" s="18"/>
      <c r="D95" s="18"/>
      <c r="E95" s="18"/>
      <c r="F95" s="200"/>
      <c r="G95" s="18"/>
      <c r="H95" s="315">
        <f t="shared" si="18"/>
        <v>4290506.6000000006</v>
      </c>
      <c r="I95" s="98">
        <f>I96+I100+I102+I104+I111+I113+I115+I117+I119</f>
        <v>1422911.9000000001</v>
      </c>
      <c r="J95" s="98">
        <f t="shared" ref="J95:K95" si="20">SUM(J96+J100+J102+J104+J111+J113+J115+J117+J119)</f>
        <v>1432991.5000000002</v>
      </c>
      <c r="K95" s="98">
        <f t="shared" si="20"/>
        <v>1434603.2000000002</v>
      </c>
      <c r="L95" s="19"/>
      <c r="M95" s="19"/>
      <c r="N95" s="19"/>
      <c r="O95" s="19"/>
      <c r="P95" s="18"/>
    </row>
    <row r="96" spans="1:16" ht="78.75" customHeight="1">
      <c r="A96" s="309" t="s">
        <v>594</v>
      </c>
      <c r="B96" s="18"/>
      <c r="C96" s="22" t="s">
        <v>174</v>
      </c>
      <c r="D96" s="17" t="s">
        <v>595</v>
      </c>
      <c r="E96" s="510">
        <v>42370</v>
      </c>
      <c r="F96" s="200">
        <v>43097</v>
      </c>
      <c r="G96" s="18"/>
      <c r="H96" s="315">
        <f>I96+J96+K96</f>
        <v>451281.1</v>
      </c>
      <c r="I96" s="98">
        <f>SUM(I97:I98)</f>
        <v>142316.1</v>
      </c>
      <c r="J96" s="98">
        <f t="shared" ref="J96:K96" si="21">SUM(J97:J98)</f>
        <v>154482.5</v>
      </c>
      <c r="K96" s="98">
        <f t="shared" si="21"/>
        <v>154482.5</v>
      </c>
      <c r="L96" s="19" t="s">
        <v>471</v>
      </c>
      <c r="M96" s="19" t="s">
        <v>471</v>
      </c>
      <c r="N96" s="19" t="s">
        <v>471</v>
      </c>
      <c r="O96" s="19" t="s">
        <v>471</v>
      </c>
      <c r="P96" s="17"/>
    </row>
    <row r="97" spans="1:16" ht="37.5" customHeight="1">
      <c r="A97" s="17" t="s">
        <v>628</v>
      </c>
      <c r="B97" s="18"/>
      <c r="C97" s="22" t="s">
        <v>174</v>
      </c>
      <c r="D97" s="17"/>
      <c r="E97" s="200">
        <v>42736</v>
      </c>
      <c r="F97" s="200">
        <v>43830</v>
      </c>
      <c r="G97" s="18"/>
      <c r="H97" s="315">
        <f t="shared" si="18"/>
        <v>433708.2</v>
      </c>
      <c r="I97" s="75">
        <f>'Прил.3 Все средства'!D427</f>
        <v>136610.6</v>
      </c>
      <c r="J97" s="75">
        <v>148548.79999999999</v>
      </c>
      <c r="K97" s="75">
        <v>148548.79999999999</v>
      </c>
      <c r="L97" s="19" t="s">
        <v>471</v>
      </c>
      <c r="M97" s="19" t="s">
        <v>471</v>
      </c>
      <c r="N97" s="19" t="s">
        <v>471</v>
      </c>
      <c r="O97" s="19" t="s">
        <v>471</v>
      </c>
      <c r="P97" s="17"/>
    </row>
    <row r="98" spans="1:16" ht="71.25" customHeight="1">
      <c r="A98" s="17" t="s">
        <v>629</v>
      </c>
      <c r="B98" s="18"/>
      <c r="C98" s="22" t="s">
        <v>174</v>
      </c>
      <c r="D98" s="17"/>
      <c r="E98" s="200">
        <v>42736</v>
      </c>
      <c r="F98" s="200">
        <v>43830</v>
      </c>
      <c r="G98" s="18"/>
      <c r="H98" s="315">
        <f t="shared" si="18"/>
        <v>17572.900000000001</v>
      </c>
      <c r="I98" s="75">
        <f>'Прил.3 Все средства'!D433</f>
        <v>5705.5</v>
      </c>
      <c r="J98" s="75">
        <v>5933.7</v>
      </c>
      <c r="K98" s="75">
        <v>5933.7</v>
      </c>
      <c r="L98" s="19" t="s">
        <v>471</v>
      </c>
      <c r="M98" s="19" t="s">
        <v>471</v>
      </c>
      <c r="N98" s="19" t="s">
        <v>471</v>
      </c>
      <c r="O98" s="19" t="s">
        <v>471</v>
      </c>
      <c r="P98" s="17"/>
    </row>
    <row r="99" spans="1:16" ht="82.5" customHeight="1">
      <c r="A99" s="17" t="s">
        <v>596</v>
      </c>
      <c r="B99" s="19">
        <v>1</v>
      </c>
      <c r="C99" s="22" t="s">
        <v>174</v>
      </c>
      <c r="D99" s="22" t="s">
        <v>25</v>
      </c>
      <c r="E99" s="200"/>
      <c r="F99" s="200"/>
      <c r="G99" s="18"/>
      <c r="H99" s="312"/>
      <c r="I99" s="75"/>
      <c r="J99" s="75"/>
      <c r="K99" s="75"/>
      <c r="L99" s="19"/>
      <c r="M99" s="19"/>
      <c r="N99" s="19"/>
      <c r="O99" s="19"/>
      <c r="P99" s="17" t="s">
        <v>597</v>
      </c>
    </row>
    <row r="100" spans="1:16" ht="98.25" customHeight="1">
      <c r="A100" s="309" t="s">
        <v>598</v>
      </c>
      <c r="B100" s="18"/>
      <c r="C100" s="22" t="s">
        <v>174</v>
      </c>
      <c r="D100" s="17" t="s">
        <v>595</v>
      </c>
      <c r="E100" s="510">
        <v>42736</v>
      </c>
      <c r="F100" s="510">
        <v>43827</v>
      </c>
      <c r="G100" s="18"/>
      <c r="H100" s="315">
        <f t="shared" si="18"/>
        <v>69437</v>
      </c>
      <c r="I100" s="98">
        <f>'Прил.3 Все средства'!D439</f>
        <v>22239.200000000001</v>
      </c>
      <c r="J100" s="98">
        <v>23230.6</v>
      </c>
      <c r="K100" s="98">
        <v>23967.200000000001</v>
      </c>
      <c r="L100" s="19" t="s">
        <v>471</v>
      </c>
      <c r="M100" s="19" t="s">
        <v>471</v>
      </c>
      <c r="N100" s="19" t="s">
        <v>471</v>
      </c>
      <c r="O100" s="19" t="s">
        <v>471</v>
      </c>
      <c r="P100" s="17"/>
    </row>
    <row r="101" spans="1:16" ht="102">
      <c r="A101" s="17" t="s">
        <v>599</v>
      </c>
      <c r="B101" s="19">
        <v>0</v>
      </c>
      <c r="C101" s="22" t="s">
        <v>174</v>
      </c>
      <c r="D101" s="22" t="s">
        <v>25</v>
      </c>
      <c r="E101" s="200"/>
      <c r="F101" s="200"/>
      <c r="G101" s="18"/>
      <c r="H101" s="315"/>
      <c r="I101" s="75"/>
      <c r="J101" s="75"/>
      <c r="K101" s="75"/>
      <c r="L101" s="19"/>
      <c r="M101" s="19"/>
      <c r="N101" s="19"/>
      <c r="O101" s="19"/>
      <c r="P101" s="17" t="s">
        <v>723</v>
      </c>
    </row>
    <row r="102" spans="1:16" ht="88.5" customHeight="1">
      <c r="A102" s="309" t="s">
        <v>600</v>
      </c>
      <c r="B102" s="18"/>
      <c r="C102" s="22" t="s">
        <v>174</v>
      </c>
      <c r="D102" s="17" t="s">
        <v>595</v>
      </c>
      <c r="E102" s="510">
        <v>42736</v>
      </c>
      <c r="F102" s="510">
        <v>43827</v>
      </c>
      <c r="G102" s="18"/>
      <c r="H102" s="315">
        <f t="shared" si="18"/>
        <v>0</v>
      </c>
      <c r="I102" s="98">
        <f>'Прил.3 Все средства'!D445</f>
        <v>0</v>
      </c>
      <c r="J102" s="98">
        <v>0</v>
      </c>
      <c r="K102" s="98">
        <v>0</v>
      </c>
      <c r="L102" s="19"/>
      <c r="M102" s="19"/>
      <c r="N102" s="19"/>
      <c r="O102" s="19"/>
      <c r="P102" s="17"/>
    </row>
    <row r="103" spans="1:16" ht="73.5" customHeight="1">
      <c r="A103" s="17" t="s">
        <v>724</v>
      </c>
      <c r="B103" s="19">
        <v>0</v>
      </c>
      <c r="C103" s="22" t="s">
        <v>174</v>
      </c>
      <c r="D103" s="22" t="s">
        <v>25</v>
      </c>
      <c r="E103" s="200"/>
      <c r="F103" s="200"/>
      <c r="G103" s="18"/>
      <c r="H103" s="315"/>
      <c r="I103" s="75"/>
      <c r="J103" s="75"/>
      <c r="K103" s="75"/>
      <c r="L103" s="22"/>
      <c r="M103" s="22"/>
      <c r="N103" s="22"/>
      <c r="O103" s="22"/>
      <c r="P103" s="18"/>
    </row>
    <row r="104" spans="1:16" ht="90.75" customHeight="1">
      <c r="A104" s="309" t="s">
        <v>601</v>
      </c>
      <c r="B104" s="18"/>
      <c r="C104" s="22" t="s">
        <v>174</v>
      </c>
      <c r="D104" s="17" t="s">
        <v>595</v>
      </c>
      <c r="E104" s="510">
        <v>42736</v>
      </c>
      <c r="F104" s="510">
        <v>43830</v>
      </c>
      <c r="G104" s="18"/>
      <c r="H104" s="315">
        <f>SUM(H105:H109)</f>
        <v>3291447</v>
      </c>
      <c r="I104" s="315">
        <f>SUM(I105:I109)</f>
        <v>1092395.5</v>
      </c>
      <c r="J104" s="315">
        <f t="shared" ref="J104:K104" si="22">SUM(J105:J109)</f>
        <v>1099088.2</v>
      </c>
      <c r="K104" s="315">
        <f t="shared" si="22"/>
        <v>1099963.3</v>
      </c>
      <c r="L104" s="19" t="s">
        <v>471</v>
      </c>
      <c r="M104" s="19" t="s">
        <v>471</v>
      </c>
      <c r="N104" s="19" t="s">
        <v>471</v>
      </c>
      <c r="O104" s="19" t="s">
        <v>471</v>
      </c>
      <c r="P104" s="17"/>
    </row>
    <row r="105" spans="1:16" ht="81" customHeight="1">
      <c r="A105" s="17" t="s">
        <v>602</v>
      </c>
      <c r="B105" s="18"/>
      <c r="C105" s="22" t="s">
        <v>174</v>
      </c>
      <c r="D105" s="17"/>
      <c r="E105" s="200">
        <v>42736</v>
      </c>
      <c r="F105" s="200">
        <v>43830</v>
      </c>
      <c r="G105" s="18"/>
      <c r="H105" s="315">
        <f>SUM(I105:K105)</f>
        <v>2780710.2</v>
      </c>
      <c r="I105" s="312">
        <f>'Прил.3 Все средства'!D458</f>
        <v>928657.6</v>
      </c>
      <c r="J105" s="312">
        <v>926026.3</v>
      </c>
      <c r="K105" s="312">
        <v>926026.3</v>
      </c>
      <c r="L105" s="19" t="s">
        <v>471</v>
      </c>
      <c r="M105" s="19" t="s">
        <v>471</v>
      </c>
      <c r="N105" s="19" t="s">
        <v>471</v>
      </c>
      <c r="O105" s="19" t="s">
        <v>471</v>
      </c>
      <c r="P105" s="18"/>
    </row>
    <row r="106" spans="1:16" ht="63.75">
      <c r="A106" s="17" t="s">
        <v>603</v>
      </c>
      <c r="B106" s="18"/>
      <c r="C106" s="22" t="s">
        <v>174</v>
      </c>
      <c r="D106" s="17"/>
      <c r="E106" s="200">
        <v>42736</v>
      </c>
      <c r="F106" s="200">
        <v>43830</v>
      </c>
      <c r="G106" s="18"/>
      <c r="H106" s="315">
        <f t="shared" ref="H106:H109" si="23">SUM(I106:K106)</f>
        <v>73346</v>
      </c>
      <c r="I106" s="312">
        <f>'Прил.3 Все средства'!D464</f>
        <v>24575.9</v>
      </c>
      <c r="J106" s="312">
        <v>23947.5</v>
      </c>
      <c r="K106" s="312">
        <v>24822.6</v>
      </c>
      <c r="L106" s="19" t="s">
        <v>471</v>
      </c>
      <c r="M106" s="19" t="s">
        <v>471</v>
      </c>
      <c r="N106" s="19" t="s">
        <v>471</v>
      </c>
      <c r="O106" s="19" t="s">
        <v>471</v>
      </c>
      <c r="P106" s="17"/>
    </row>
    <row r="107" spans="1:16" ht="61.5" customHeight="1">
      <c r="A107" s="17" t="s">
        <v>604</v>
      </c>
      <c r="B107" s="18"/>
      <c r="C107" s="22" t="s">
        <v>174</v>
      </c>
      <c r="D107" s="17"/>
      <c r="E107" s="200">
        <v>42736</v>
      </c>
      <c r="F107" s="200">
        <v>43830</v>
      </c>
      <c r="G107" s="18"/>
      <c r="H107" s="315">
        <f>SUM(I107:K107)</f>
        <v>405303.30000000005</v>
      </c>
      <c r="I107" s="312">
        <f>'Прил.3 Все средства'!D470</f>
        <v>128026.5</v>
      </c>
      <c r="J107" s="312">
        <v>138638.39999999999</v>
      </c>
      <c r="K107" s="312">
        <v>138638.39999999999</v>
      </c>
      <c r="L107" s="19" t="s">
        <v>471</v>
      </c>
      <c r="M107" s="19" t="s">
        <v>471</v>
      </c>
      <c r="N107" s="19" t="s">
        <v>471</v>
      </c>
      <c r="O107" s="19" t="s">
        <v>471</v>
      </c>
      <c r="P107" s="18"/>
    </row>
    <row r="108" spans="1:16" ht="53.25" customHeight="1">
      <c r="A108" s="17" t="s">
        <v>630</v>
      </c>
      <c r="B108" s="18"/>
      <c r="C108" s="22" t="s">
        <v>174</v>
      </c>
      <c r="D108" s="17"/>
      <c r="E108" s="200">
        <v>42736</v>
      </c>
      <c r="F108" s="200">
        <v>43830</v>
      </c>
      <c r="G108" s="18"/>
      <c r="H108" s="315">
        <f>SUM(I108:K108)</f>
        <v>13045.1</v>
      </c>
      <c r="I108" s="312">
        <f>'Прил.3 Все средства'!D476</f>
        <v>4972.8999999999996</v>
      </c>
      <c r="J108" s="312">
        <v>4036.1</v>
      </c>
      <c r="K108" s="312">
        <v>4036.1</v>
      </c>
      <c r="L108" s="19" t="s">
        <v>471</v>
      </c>
      <c r="M108" s="19" t="s">
        <v>471</v>
      </c>
      <c r="N108" s="19" t="s">
        <v>471</v>
      </c>
      <c r="O108" s="19" t="s">
        <v>471</v>
      </c>
      <c r="P108" s="18"/>
    </row>
    <row r="109" spans="1:16" ht="45" customHeight="1">
      <c r="A109" s="17" t="s">
        <v>631</v>
      </c>
      <c r="B109" s="18"/>
      <c r="C109" s="22" t="s">
        <v>174</v>
      </c>
      <c r="D109" s="17"/>
      <c r="E109" s="200">
        <v>42736</v>
      </c>
      <c r="F109" s="200">
        <v>43830</v>
      </c>
      <c r="G109" s="18"/>
      <c r="H109" s="315">
        <f t="shared" si="23"/>
        <v>19042.400000000001</v>
      </c>
      <c r="I109" s="312">
        <f>'Прил.3 Все средства'!D482</f>
        <v>6162.6</v>
      </c>
      <c r="J109" s="312">
        <v>6439.9</v>
      </c>
      <c r="K109" s="312">
        <v>6439.9</v>
      </c>
      <c r="L109" s="19" t="s">
        <v>471</v>
      </c>
      <c r="M109" s="19" t="s">
        <v>471</v>
      </c>
      <c r="N109" s="19" t="s">
        <v>471</v>
      </c>
      <c r="O109" s="19" t="s">
        <v>471</v>
      </c>
      <c r="P109" s="18"/>
    </row>
    <row r="110" spans="1:16" ht="94.5" customHeight="1">
      <c r="A110" s="17" t="s">
        <v>605</v>
      </c>
      <c r="B110" s="19">
        <v>0</v>
      </c>
      <c r="C110" s="22" t="s">
        <v>174</v>
      </c>
      <c r="D110" s="22" t="s">
        <v>25</v>
      </c>
      <c r="E110" s="200"/>
      <c r="F110" s="200"/>
      <c r="G110" s="18"/>
      <c r="H110" s="315"/>
      <c r="I110" s="75"/>
      <c r="J110" s="75"/>
      <c r="K110" s="75"/>
      <c r="L110" s="22"/>
      <c r="M110" s="22"/>
      <c r="N110" s="22"/>
      <c r="O110" s="22"/>
      <c r="P110" s="17" t="s">
        <v>606</v>
      </c>
    </row>
    <row r="111" spans="1:16" ht="110.25" customHeight="1">
      <c r="A111" s="309" t="s">
        <v>607</v>
      </c>
      <c r="B111" s="18"/>
      <c r="C111" s="22" t="s">
        <v>174</v>
      </c>
      <c r="D111" s="17" t="s">
        <v>608</v>
      </c>
      <c r="E111" s="510">
        <v>42736</v>
      </c>
      <c r="F111" s="510">
        <v>43827</v>
      </c>
      <c r="G111" s="18"/>
      <c r="H111" s="315">
        <f>SUM(I111:K111)</f>
        <v>0</v>
      </c>
      <c r="I111" s="514">
        <v>0</v>
      </c>
      <c r="J111" s="514">
        <v>0</v>
      </c>
      <c r="K111" s="514">
        <v>0</v>
      </c>
      <c r="L111" s="19"/>
      <c r="M111" s="19"/>
      <c r="N111" s="19"/>
      <c r="O111" s="19"/>
      <c r="P111" s="18"/>
    </row>
    <row r="112" spans="1:16" ht="58.5" customHeight="1">
      <c r="A112" s="17" t="s">
        <v>725</v>
      </c>
      <c r="B112" s="19">
        <v>0</v>
      </c>
      <c r="C112" s="22" t="s">
        <v>174</v>
      </c>
      <c r="D112" s="22" t="s">
        <v>25</v>
      </c>
      <c r="E112" s="200"/>
      <c r="F112" s="200"/>
      <c r="G112" s="18"/>
      <c r="H112" s="315"/>
      <c r="I112" s="75"/>
      <c r="J112" s="75"/>
      <c r="K112" s="75"/>
      <c r="L112" s="22"/>
      <c r="M112" s="22"/>
      <c r="N112" s="22"/>
      <c r="O112" s="22"/>
      <c r="P112" s="17" t="s">
        <v>726</v>
      </c>
    </row>
    <row r="113" spans="1:16" ht="85.5" customHeight="1">
      <c r="A113" s="309" t="s">
        <v>609</v>
      </c>
      <c r="B113" s="18"/>
      <c r="C113" s="22" t="s">
        <v>174</v>
      </c>
      <c r="D113" s="17" t="s">
        <v>595</v>
      </c>
      <c r="E113" s="510">
        <v>42736</v>
      </c>
      <c r="F113" s="510">
        <v>43827</v>
      </c>
      <c r="G113" s="18"/>
      <c r="H113" s="315">
        <f t="shared" si="18"/>
        <v>195332.1</v>
      </c>
      <c r="I113" s="98">
        <f>'Прил.3 Все средства'!D489</f>
        <v>73215.899999999994</v>
      </c>
      <c r="J113" s="98">
        <v>61058.1</v>
      </c>
      <c r="K113" s="98">
        <v>61058.1</v>
      </c>
      <c r="L113" s="19" t="s">
        <v>471</v>
      </c>
      <c r="M113" s="19" t="s">
        <v>471</v>
      </c>
      <c r="N113" s="19" t="s">
        <v>471</v>
      </c>
      <c r="O113" s="19" t="s">
        <v>471</v>
      </c>
      <c r="P113" s="18"/>
    </row>
    <row r="114" spans="1:16" ht="78.75" customHeight="1">
      <c r="A114" s="17" t="s">
        <v>727</v>
      </c>
      <c r="B114" s="19">
        <v>0</v>
      </c>
      <c r="C114" s="22" t="s">
        <v>174</v>
      </c>
      <c r="D114" s="22" t="s">
        <v>25</v>
      </c>
      <c r="E114" s="200"/>
      <c r="F114" s="200"/>
      <c r="G114" s="18"/>
      <c r="H114" s="315"/>
      <c r="I114" s="75"/>
      <c r="J114" s="75"/>
      <c r="K114" s="75"/>
      <c r="L114" s="22"/>
      <c r="M114" s="22"/>
      <c r="N114" s="22"/>
      <c r="O114" s="22"/>
      <c r="P114" s="17" t="s">
        <v>728</v>
      </c>
    </row>
    <row r="115" spans="1:16" ht="90" customHeight="1">
      <c r="A115" s="309" t="s">
        <v>610</v>
      </c>
      <c r="B115" s="18"/>
      <c r="C115" s="22" t="s">
        <v>174</v>
      </c>
      <c r="D115" s="17" t="s">
        <v>595</v>
      </c>
      <c r="E115" s="510">
        <v>42736</v>
      </c>
      <c r="F115" s="510">
        <v>43827</v>
      </c>
      <c r="G115" s="18"/>
      <c r="H115" s="315">
        <f t="shared" si="18"/>
        <v>85769.5</v>
      </c>
      <c r="I115" s="98">
        <f>'Прил.3 Все средства'!D508</f>
        <v>27019.3</v>
      </c>
      <c r="J115" s="98">
        <v>29375.1</v>
      </c>
      <c r="K115" s="98">
        <v>29375.1</v>
      </c>
      <c r="L115" s="19" t="s">
        <v>471</v>
      </c>
      <c r="M115" s="19" t="s">
        <v>471</v>
      </c>
      <c r="N115" s="19" t="s">
        <v>471</v>
      </c>
      <c r="O115" s="19" t="s">
        <v>471</v>
      </c>
      <c r="P115" s="18"/>
    </row>
    <row r="116" spans="1:16" ht="114" customHeight="1">
      <c r="A116" s="17" t="s">
        <v>611</v>
      </c>
      <c r="B116" s="19">
        <v>1</v>
      </c>
      <c r="C116" s="22" t="s">
        <v>174</v>
      </c>
      <c r="D116" s="22" t="s">
        <v>25</v>
      </c>
      <c r="E116" s="200"/>
      <c r="F116" s="200"/>
      <c r="G116" s="18"/>
      <c r="H116" s="315"/>
      <c r="I116" s="75"/>
      <c r="J116" s="75"/>
      <c r="K116" s="75"/>
      <c r="L116" s="22"/>
      <c r="M116" s="22"/>
      <c r="N116" s="22"/>
      <c r="O116" s="22"/>
      <c r="P116" s="17" t="s">
        <v>612</v>
      </c>
    </row>
    <row r="117" spans="1:16" ht="85.5" customHeight="1">
      <c r="A117" s="309" t="s">
        <v>613</v>
      </c>
      <c r="B117" s="18"/>
      <c r="C117" s="22" t="s">
        <v>174</v>
      </c>
      <c r="D117" s="17" t="s">
        <v>595</v>
      </c>
      <c r="E117" s="510">
        <v>42736</v>
      </c>
      <c r="F117" s="510">
        <v>43827</v>
      </c>
      <c r="G117" s="18"/>
      <c r="H117" s="315">
        <f t="shared" si="18"/>
        <v>145186.6</v>
      </c>
      <c r="I117" s="98">
        <f>'Прил.3 Все средства'!D514</f>
        <v>48963.6</v>
      </c>
      <c r="J117" s="98">
        <v>48111.5</v>
      </c>
      <c r="K117" s="98">
        <v>48111.5</v>
      </c>
      <c r="L117" s="19" t="s">
        <v>471</v>
      </c>
      <c r="M117" s="19" t="s">
        <v>471</v>
      </c>
      <c r="N117" s="19" t="s">
        <v>471</v>
      </c>
      <c r="O117" s="19" t="s">
        <v>471</v>
      </c>
      <c r="P117" s="18"/>
    </row>
    <row r="118" spans="1:16" ht="51" customHeight="1">
      <c r="A118" s="17" t="s">
        <v>614</v>
      </c>
      <c r="B118" s="19">
        <v>1</v>
      </c>
      <c r="C118" s="22" t="s">
        <v>174</v>
      </c>
      <c r="D118" s="22" t="s">
        <v>25</v>
      </c>
      <c r="E118" s="200"/>
      <c r="F118" s="200"/>
      <c r="G118" s="18"/>
      <c r="H118" s="315"/>
      <c r="I118" s="75"/>
      <c r="J118" s="75"/>
      <c r="K118" s="75"/>
      <c r="L118" s="22"/>
      <c r="M118" s="22"/>
      <c r="N118" s="22"/>
      <c r="O118" s="22"/>
      <c r="P118" s="17" t="s">
        <v>625</v>
      </c>
    </row>
    <row r="119" spans="1:16" ht="85.5" customHeight="1">
      <c r="A119" s="309" t="s">
        <v>615</v>
      </c>
      <c r="B119" s="18"/>
      <c r="C119" s="22" t="s">
        <v>174</v>
      </c>
      <c r="D119" s="17" t="s">
        <v>595</v>
      </c>
      <c r="E119" s="510">
        <v>42736</v>
      </c>
      <c r="F119" s="510">
        <v>43827</v>
      </c>
      <c r="G119" s="18"/>
      <c r="H119" s="315">
        <f>I119+J119+K119</f>
        <v>52053.3</v>
      </c>
      <c r="I119" s="98">
        <f>'Прил.3 Все средства'!D520</f>
        <v>16762.3</v>
      </c>
      <c r="J119" s="98">
        <v>17645.5</v>
      </c>
      <c r="K119" s="98">
        <v>17645.5</v>
      </c>
      <c r="L119" s="19" t="s">
        <v>471</v>
      </c>
      <c r="M119" s="19" t="s">
        <v>471</v>
      </c>
      <c r="N119" s="19" t="s">
        <v>471</v>
      </c>
      <c r="O119" s="19" t="s">
        <v>471</v>
      </c>
      <c r="P119" s="18"/>
    </row>
    <row r="120" spans="1:16" ht="53.25" customHeight="1">
      <c r="A120" s="17" t="s">
        <v>616</v>
      </c>
      <c r="B120" s="19">
        <v>1</v>
      </c>
      <c r="C120" s="22" t="s">
        <v>174</v>
      </c>
      <c r="D120" s="22" t="s">
        <v>25</v>
      </c>
      <c r="E120" s="200"/>
      <c r="F120" s="200"/>
      <c r="G120" s="18"/>
      <c r="H120" s="315"/>
      <c r="I120" s="304"/>
      <c r="J120" s="304"/>
      <c r="K120" s="304"/>
      <c r="L120" s="22"/>
      <c r="M120" s="22"/>
      <c r="N120" s="22"/>
      <c r="O120" s="22"/>
      <c r="P120" s="17" t="s">
        <v>617</v>
      </c>
    </row>
    <row r="121" spans="1:16" ht="42" customHeight="1">
      <c r="A121" s="76" t="s">
        <v>15</v>
      </c>
      <c r="B121" s="76"/>
      <c r="C121" s="76"/>
      <c r="D121" s="76"/>
      <c r="E121" s="76"/>
      <c r="F121" s="76"/>
      <c r="G121" s="76"/>
      <c r="H121" s="98">
        <f>SUM(H95+H52+H71+H7)</f>
        <v>4505935.9000000004</v>
      </c>
      <c r="I121" s="98">
        <f>SUM(I95+I52+I71+I7)</f>
        <v>1495695.3</v>
      </c>
      <c r="J121" s="98">
        <f>SUM(J95+J52+J71+J7)</f>
        <v>1503584.0000000002</v>
      </c>
      <c r="K121" s="98">
        <f>SUM(K95+K52+K71+K7)</f>
        <v>1506656.6</v>
      </c>
      <c r="L121" s="18"/>
      <c r="M121" s="18"/>
      <c r="N121" s="18"/>
      <c r="O121" s="18"/>
      <c r="P121" s="18"/>
    </row>
  </sheetData>
  <mergeCells count="17">
    <mergeCell ref="A2:O2"/>
    <mergeCell ref="A4:A6"/>
    <mergeCell ref="B4:B6"/>
    <mergeCell ref="C4:C6"/>
    <mergeCell ref="D4:D6"/>
    <mergeCell ref="E4:E6"/>
    <mergeCell ref="F4:F6"/>
    <mergeCell ref="G4:G6"/>
    <mergeCell ref="H4:K4"/>
    <mergeCell ref="L4:O4"/>
    <mergeCell ref="D46:D47"/>
    <mergeCell ref="P4:P6"/>
    <mergeCell ref="H5:H6"/>
    <mergeCell ref="I5:I6"/>
    <mergeCell ref="J5:J6"/>
    <mergeCell ref="K5:K6"/>
    <mergeCell ref="L5:O5"/>
  </mergeCells>
  <pageMargins left="0.31496062992125984" right="0.31496062992125984" top="0.74803149606299213" bottom="0.35433070866141736" header="0" footer="0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>
      <selection activeCell="H43" sqref="H43"/>
    </sheetView>
  </sheetViews>
  <sheetFormatPr defaultRowHeight="15"/>
  <cols>
    <col min="1" max="1" width="29.140625" customWidth="1"/>
    <col min="2" max="2" width="17.5703125" style="118" customWidth="1"/>
    <col min="3" max="3" width="13.5703125" style="121" customWidth="1"/>
    <col min="4" max="4" width="14.7109375" style="184" customWidth="1"/>
    <col min="5" max="5" width="14.140625" style="184" customWidth="1"/>
    <col min="6" max="6" width="14.7109375" style="184" customWidth="1"/>
  </cols>
  <sheetData>
    <row r="1" spans="1:8">
      <c r="F1" s="185" t="s">
        <v>321</v>
      </c>
    </row>
    <row r="2" spans="1:8" ht="69" customHeight="1">
      <c r="A2" s="477" t="s">
        <v>19</v>
      </c>
      <c r="B2" s="477"/>
      <c r="C2" s="477"/>
      <c r="D2" s="477"/>
      <c r="E2" s="477"/>
      <c r="F2" s="477"/>
    </row>
    <row r="3" spans="1:8">
      <c r="A3" s="1"/>
      <c r="B3" s="119"/>
      <c r="C3" s="114"/>
      <c r="D3" s="185"/>
      <c r="E3" s="185"/>
      <c r="F3" s="185"/>
    </row>
    <row r="4" spans="1:8" s="118" customFormat="1" ht="45" customHeight="1">
      <c r="A4" s="483" t="s">
        <v>22</v>
      </c>
      <c r="B4" s="481" t="s">
        <v>21</v>
      </c>
      <c r="C4" s="482"/>
      <c r="D4" s="478" t="s">
        <v>23</v>
      </c>
      <c r="E4" s="479"/>
      <c r="F4" s="480"/>
    </row>
    <row r="5" spans="1:8" s="118" customFormat="1" ht="63.75">
      <c r="A5" s="484"/>
      <c r="B5" s="129" t="s">
        <v>12</v>
      </c>
      <c r="C5" s="120" t="s">
        <v>13</v>
      </c>
      <c r="D5" s="205" t="s">
        <v>408</v>
      </c>
      <c r="E5" s="165" t="s">
        <v>24</v>
      </c>
      <c r="F5" s="186" t="s">
        <v>20</v>
      </c>
    </row>
    <row r="6" spans="1:8" s="118" customFormat="1">
      <c r="A6" s="127">
        <v>1</v>
      </c>
      <c r="B6" s="127">
        <v>2</v>
      </c>
      <c r="C6" s="187">
        <v>3</v>
      </c>
      <c r="D6" s="188">
        <v>4</v>
      </c>
      <c r="E6" s="188">
        <v>5</v>
      </c>
      <c r="F6" s="188">
        <v>6</v>
      </c>
    </row>
    <row r="7" spans="1:8" s="118" customFormat="1" ht="19.5" customHeight="1">
      <c r="A7" s="189" t="s">
        <v>357</v>
      </c>
      <c r="B7" s="130"/>
      <c r="C7" s="190"/>
      <c r="D7" s="191"/>
      <c r="E7" s="191"/>
      <c r="F7" s="192"/>
    </row>
    <row r="8" spans="1:8" ht="42" customHeight="1">
      <c r="A8" s="6" t="s">
        <v>398</v>
      </c>
      <c r="B8" s="115" t="s">
        <v>25</v>
      </c>
      <c r="C8" s="116" t="s">
        <v>25</v>
      </c>
      <c r="D8" s="186">
        <f>'Прил.2 МБ'!H98</f>
        <v>3950.3</v>
      </c>
      <c r="E8" s="186">
        <f>'Прил.2 МБ'!I98</f>
        <v>4369.3999999999996</v>
      </c>
      <c r="F8" s="186">
        <f>'Прил.2 МБ'!J98</f>
        <v>4369.3999999999996</v>
      </c>
    </row>
    <row r="9" spans="1:8" ht="21" customHeight="1">
      <c r="A9" s="5" t="s">
        <v>26</v>
      </c>
      <c r="B9" s="128">
        <f>B10</f>
        <v>20</v>
      </c>
      <c r="C9" s="193">
        <f>C10</f>
        <v>26</v>
      </c>
      <c r="D9" s="194" t="s">
        <v>25</v>
      </c>
      <c r="E9" s="194" t="s">
        <v>25</v>
      </c>
      <c r="F9" s="194" t="s">
        <v>25</v>
      </c>
    </row>
    <row r="10" spans="1:8" ht="57" customHeight="1">
      <c r="A10" s="6" t="s">
        <v>397</v>
      </c>
      <c r="B10" s="128">
        <v>20</v>
      </c>
      <c r="C10" s="193">
        <v>26</v>
      </c>
      <c r="D10" s="194" t="s">
        <v>25</v>
      </c>
      <c r="E10" s="194" t="s">
        <v>25</v>
      </c>
      <c r="F10" s="194" t="s">
        <v>25</v>
      </c>
    </row>
    <row r="11" spans="1:8" ht="33" customHeight="1">
      <c r="A11" s="485" t="s">
        <v>151</v>
      </c>
      <c r="B11" s="486"/>
      <c r="C11" s="486"/>
      <c r="D11" s="486"/>
      <c r="E11" s="486"/>
      <c r="F11" s="487"/>
    </row>
    <row r="12" spans="1:8" ht="39">
      <c r="A12" s="4" t="s">
        <v>118</v>
      </c>
      <c r="B12" s="115" t="s">
        <v>25</v>
      </c>
      <c r="C12" s="116" t="s">
        <v>25</v>
      </c>
      <c r="D12" s="194">
        <v>482217.6</v>
      </c>
      <c r="E12" s="194">
        <v>470985.5</v>
      </c>
      <c r="F12" s="194">
        <v>470985.5</v>
      </c>
      <c r="H12" s="117"/>
    </row>
    <row r="13" spans="1:8" ht="20.25" customHeight="1">
      <c r="A13" s="5" t="s">
        <v>26</v>
      </c>
      <c r="B13" s="132">
        <f>B14</f>
        <v>3461</v>
      </c>
      <c r="C13" s="195">
        <f>C14</f>
        <v>3531</v>
      </c>
      <c r="D13" s="194" t="s">
        <v>25</v>
      </c>
      <c r="E13" s="194" t="s">
        <v>25</v>
      </c>
      <c r="F13" s="194" t="s">
        <v>25</v>
      </c>
    </row>
    <row r="14" spans="1:8" ht="37.5" customHeight="1">
      <c r="A14" s="6" t="s">
        <v>124</v>
      </c>
      <c r="B14" s="132">
        <v>3461</v>
      </c>
      <c r="C14" s="195">
        <v>3531</v>
      </c>
      <c r="D14" s="194" t="s">
        <v>25</v>
      </c>
      <c r="E14" s="194" t="s">
        <v>25</v>
      </c>
      <c r="F14" s="194" t="s">
        <v>25</v>
      </c>
    </row>
    <row r="15" spans="1:8" ht="25.5" hidden="1" customHeight="1">
      <c r="A15" s="7" t="s">
        <v>27</v>
      </c>
      <c r="B15" s="132"/>
      <c r="C15" s="195"/>
      <c r="D15" s="194"/>
      <c r="E15" s="194"/>
      <c r="F15" s="194"/>
    </row>
    <row r="16" spans="1:8" ht="25.5" hidden="1" customHeight="1">
      <c r="A16" s="7" t="s">
        <v>27</v>
      </c>
      <c r="B16" s="132"/>
      <c r="C16" s="195"/>
      <c r="D16" s="194"/>
      <c r="E16" s="194"/>
      <c r="F16" s="194"/>
    </row>
    <row r="17" spans="1:8" ht="64.5">
      <c r="A17" s="4" t="s">
        <v>119</v>
      </c>
      <c r="B17" s="128" t="s">
        <v>25</v>
      </c>
      <c r="C17" s="193" t="s">
        <v>25</v>
      </c>
      <c r="D17" s="194">
        <v>622063.19999999995</v>
      </c>
      <c r="E17" s="194">
        <v>610515.80000000005</v>
      </c>
      <c r="F17" s="194">
        <v>610515.80000000005</v>
      </c>
      <c r="H17" s="117"/>
    </row>
    <row r="18" spans="1:8" ht="22.5" customHeight="1">
      <c r="A18" s="5" t="s">
        <v>26</v>
      </c>
      <c r="B18" s="132">
        <f>SUM(B19:B21)</f>
        <v>5876</v>
      </c>
      <c r="C18" s="195">
        <f>SUM(C19:C21)</f>
        <v>5892</v>
      </c>
      <c r="D18" s="194" t="s">
        <v>25</v>
      </c>
      <c r="E18" s="194" t="s">
        <v>25</v>
      </c>
      <c r="F18" s="194" t="s">
        <v>25</v>
      </c>
    </row>
    <row r="19" spans="1:8" ht="24" customHeight="1">
      <c r="A19" s="7" t="s">
        <v>121</v>
      </c>
      <c r="B19" s="132">
        <v>2554</v>
      </c>
      <c r="C19" s="195">
        <v>2579</v>
      </c>
      <c r="D19" s="194" t="s">
        <v>25</v>
      </c>
      <c r="E19" s="194" t="s">
        <v>25</v>
      </c>
      <c r="F19" s="194" t="s">
        <v>25</v>
      </c>
    </row>
    <row r="20" spans="1:8" ht="24" customHeight="1">
      <c r="A20" s="7" t="s">
        <v>122</v>
      </c>
      <c r="B20" s="132">
        <v>2797</v>
      </c>
      <c r="C20" s="195">
        <v>2791</v>
      </c>
      <c r="D20" s="194" t="s">
        <v>25</v>
      </c>
      <c r="E20" s="194" t="s">
        <v>25</v>
      </c>
      <c r="F20" s="194" t="s">
        <v>25</v>
      </c>
    </row>
    <row r="21" spans="1:8" ht="24" customHeight="1">
      <c r="A21" s="7" t="s">
        <v>123</v>
      </c>
      <c r="B21" s="132">
        <v>525</v>
      </c>
      <c r="C21" s="195">
        <v>522</v>
      </c>
      <c r="D21" s="194" t="s">
        <v>25</v>
      </c>
      <c r="E21" s="194" t="s">
        <v>25</v>
      </c>
      <c r="F21" s="194" t="s">
        <v>25</v>
      </c>
    </row>
    <row r="22" spans="1:8" ht="60" customHeight="1">
      <c r="A22" s="4" t="s">
        <v>120</v>
      </c>
      <c r="B22" s="128" t="s">
        <v>25</v>
      </c>
      <c r="C22" s="193" t="s">
        <v>25</v>
      </c>
      <c r="D22" s="196">
        <f>'Прил.2 МБ'!H135</f>
        <v>57749.2</v>
      </c>
      <c r="E22" s="196">
        <v>61697.1</v>
      </c>
      <c r="F22" s="196">
        <v>61697.1</v>
      </c>
      <c r="H22" s="117"/>
    </row>
    <row r="23" spans="1:8" ht="24" customHeight="1">
      <c r="A23" s="5" t="s">
        <v>26</v>
      </c>
      <c r="B23" s="128">
        <f>B24</f>
        <v>183538</v>
      </c>
      <c r="C23" s="193">
        <f>C24</f>
        <v>183538</v>
      </c>
      <c r="D23" s="194" t="s">
        <v>25</v>
      </c>
      <c r="E23" s="194" t="s">
        <v>25</v>
      </c>
      <c r="F23" s="194" t="s">
        <v>25</v>
      </c>
    </row>
    <row r="24" spans="1:8" ht="34.5" customHeight="1">
      <c r="A24" s="6" t="s">
        <v>399</v>
      </c>
      <c r="B24" s="193">
        <v>183538</v>
      </c>
      <c r="C24" s="193">
        <v>183538</v>
      </c>
      <c r="D24" s="194" t="s">
        <v>25</v>
      </c>
      <c r="E24" s="194" t="s">
        <v>25</v>
      </c>
      <c r="F24" s="194" t="s">
        <v>25</v>
      </c>
    </row>
    <row r="25" spans="1:8" ht="24" hidden="1" customHeight="1">
      <c r="A25" s="2" t="s">
        <v>27</v>
      </c>
      <c r="B25" s="131"/>
      <c r="C25" s="197"/>
      <c r="D25" s="198" t="s">
        <v>25</v>
      </c>
      <c r="E25" s="198" t="s">
        <v>25</v>
      </c>
      <c r="F25" s="198" t="s">
        <v>25</v>
      </c>
    </row>
    <row r="26" spans="1:8" ht="24" hidden="1" customHeight="1">
      <c r="A26" s="2" t="s">
        <v>27</v>
      </c>
      <c r="B26" s="131"/>
      <c r="C26" s="197"/>
      <c r="D26" s="198" t="s">
        <v>25</v>
      </c>
      <c r="E26" s="198" t="s">
        <v>25</v>
      </c>
      <c r="F26" s="198" t="s">
        <v>25</v>
      </c>
    </row>
  </sheetData>
  <mergeCells count="5">
    <mergeCell ref="A2:F2"/>
    <mergeCell ref="D4:F4"/>
    <mergeCell ref="B4:C4"/>
    <mergeCell ref="A4:A5"/>
    <mergeCell ref="A11:F1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H65" sqref="H65"/>
    </sheetView>
  </sheetViews>
  <sheetFormatPr defaultColWidth="9.140625" defaultRowHeight="15"/>
  <cols>
    <col min="1" max="1" width="9.140625" style="52"/>
    <col min="2" max="2" width="44.28515625" style="52" customWidth="1"/>
    <col min="3" max="3" width="8.140625" style="65" customWidth="1"/>
    <col min="4" max="4" width="12.28515625" style="65" customWidth="1"/>
    <col min="5" max="5" width="9.140625" style="65" customWidth="1"/>
    <col min="6" max="6" width="14.7109375" style="65" customWidth="1"/>
    <col min="7" max="7" width="11" style="52" customWidth="1"/>
    <col min="8" max="8" width="11.140625" style="52" customWidth="1"/>
    <col min="9" max="9" width="12.140625" style="52" customWidth="1"/>
    <col min="10" max="16384" width="9.140625" style="52"/>
  </cols>
  <sheetData>
    <row r="1" spans="1:9" ht="18.75">
      <c r="A1" s="504" t="s">
        <v>328</v>
      </c>
      <c r="B1" s="504"/>
      <c r="C1" s="504"/>
      <c r="D1" s="504"/>
      <c r="E1" s="504"/>
      <c r="F1" s="504"/>
      <c r="G1" s="504"/>
      <c r="H1" s="504"/>
      <c r="I1" s="504"/>
    </row>
    <row r="2" spans="1:9" ht="18.75">
      <c r="A2" s="505" t="s">
        <v>344</v>
      </c>
      <c r="B2" s="505"/>
      <c r="C2" s="505"/>
      <c r="D2" s="505"/>
      <c r="E2" s="505"/>
      <c r="F2" s="505"/>
      <c r="G2" s="505"/>
      <c r="H2" s="505"/>
      <c r="I2" s="505"/>
    </row>
    <row r="3" spans="1:9">
      <c r="A3" s="503" t="s">
        <v>329</v>
      </c>
      <c r="B3" s="503"/>
      <c r="C3" s="503"/>
      <c r="D3" s="503"/>
      <c r="E3" s="503"/>
      <c r="F3" s="503"/>
      <c r="G3" s="503"/>
      <c r="H3" s="503"/>
      <c r="I3" s="503"/>
    </row>
    <row r="4" spans="1:9">
      <c r="A4" s="506" t="s">
        <v>637</v>
      </c>
      <c r="B4" s="506"/>
      <c r="C4" s="506"/>
      <c r="D4" s="506"/>
      <c r="E4" s="506"/>
      <c r="F4" s="506"/>
      <c r="G4" s="506"/>
      <c r="H4" s="506"/>
      <c r="I4" s="506"/>
    </row>
    <row r="5" spans="1:9" ht="15.75">
      <c r="A5" s="507" t="s">
        <v>330</v>
      </c>
      <c r="B5" s="507"/>
      <c r="C5" s="507"/>
      <c r="D5" s="507"/>
      <c r="E5" s="507"/>
      <c r="F5" s="507"/>
      <c r="G5" s="507"/>
      <c r="H5" s="507"/>
      <c r="I5" s="507"/>
    </row>
    <row r="6" spans="1:9">
      <c r="A6" s="503" t="s">
        <v>331</v>
      </c>
      <c r="B6" s="503"/>
      <c r="C6" s="503"/>
      <c r="D6" s="503"/>
      <c r="E6" s="503"/>
      <c r="F6" s="503"/>
      <c r="G6" s="503"/>
      <c r="H6" s="503"/>
      <c r="I6" s="503"/>
    </row>
    <row r="7" spans="1:9" hidden="1"/>
    <row r="8" spans="1:9" ht="34.5" customHeight="1">
      <c r="A8" s="488" t="s">
        <v>0</v>
      </c>
      <c r="B8" s="488" t="s">
        <v>332</v>
      </c>
      <c r="C8" s="489" t="s">
        <v>4</v>
      </c>
      <c r="D8" s="492" t="s">
        <v>333</v>
      </c>
      <c r="E8" s="492" t="s">
        <v>334</v>
      </c>
      <c r="F8" s="492" t="s">
        <v>335</v>
      </c>
      <c r="G8" s="488" t="s">
        <v>336</v>
      </c>
      <c r="H8" s="488"/>
      <c r="I8" s="488"/>
    </row>
    <row r="9" spans="1:9" ht="15" customHeight="1">
      <c r="A9" s="488"/>
      <c r="B9" s="488"/>
      <c r="C9" s="490"/>
      <c r="D9" s="492"/>
      <c r="E9" s="492"/>
      <c r="F9" s="492"/>
      <c r="G9" s="488" t="s">
        <v>337</v>
      </c>
      <c r="H9" s="488"/>
      <c r="I9" s="488"/>
    </row>
    <row r="10" spans="1:9" ht="56.25">
      <c r="A10" s="488"/>
      <c r="B10" s="488"/>
      <c r="C10" s="491"/>
      <c r="D10" s="492"/>
      <c r="E10" s="492"/>
      <c r="F10" s="492"/>
      <c r="G10" s="53" t="s">
        <v>338</v>
      </c>
      <c r="H10" s="53" t="s">
        <v>339</v>
      </c>
      <c r="I10" s="53" t="s">
        <v>340</v>
      </c>
    </row>
    <row r="11" spans="1:9">
      <c r="A11" s="54">
        <v>1</v>
      </c>
      <c r="B11" s="54">
        <v>2</v>
      </c>
      <c r="C11" s="55"/>
      <c r="D11" s="55">
        <v>3</v>
      </c>
      <c r="E11" s="55">
        <v>4</v>
      </c>
      <c r="F11" s="55">
        <v>5</v>
      </c>
      <c r="G11" s="56">
        <v>9</v>
      </c>
      <c r="H11" s="56">
        <v>10</v>
      </c>
      <c r="I11" s="56">
        <v>11</v>
      </c>
    </row>
    <row r="12" spans="1:9" ht="43.5" customHeight="1">
      <c r="A12" s="57">
        <v>1</v>
      </c>
      <c r="B12" s="58" t="s">
        <v>28</v>
      </c>
      <c r="C12" s="218" t="s">
        <v>29</v>
      </c>
      <c r="D12" s="230">
        <v>100</v>
      </c>
      <c r="E12" s="230">
        <v>100</v>
      </c>
      <c r="F12" s="241">
        <v>1</v>
      </c>
      <c r="G12" s="59"/>
      <c r="H12" s="59"/>
      <c r="I12" s="60"/>
    </row>
    <row r="13" spans="1:9" ht="65.25" customHeight="1">
      <c r="A13" s="57">
        <v>2</v>
      </c>
      <c r="B13" s="42" t="s">
        <v>345</v>
      </c>
      <c r="C13" s="218" t="s">
        <v>29</v>
      </c>
      <c r="D13" s="230">
        <v>93</v>
      </c>
      <c r="E13" s="276">
        <v>87</v>
      </c>
      <c r="F13" s="241">
        <v>0.93</v>
      </c>
      <c r="G13" s="59"/>
      <c r="H13" s="59"/>
      <c r="I13" s="60"/>
    </row>
    <row r="14" spans="1:9" ht="57" customHeight="1">
      <c r="A14" s="57">
        <v>3</v>
      </c>
      <c r="B14" s="42" t="s">
        <v>78</v>
      </c>
      <c r="C14" s="218" t="s">
        <v>29</v>
      </c>
      <c r="D14" s="230">
        <v>7.01</v>
      </c>
      <c r="E14" s="277">
        <v>9.1</v>
      </c>
      <c r="F14" s="241">
        <v>0.8</v>
      </c>
      <c r="G14" s="59"/>
      <c r="H14" s="59"/>
      <c r="I14" s="60"/>
    </row>
    <row r="15" spans="1:9" ht="66" customHeight="1">
      <c r="A15" s="57">
        <v>4</v>
      </c>
      <c r="B15" s="58" t="s">
        <v>81</v>
      </c>
      <c r="C15" s="218" t="s">
        <v>29</v>
      </c>
      <c r="D15" s="230">
        <v>0.3</v>
      </c>
      <c r="E15" s="230">
        <v>0.4</v>
      </c>
      <c r="F15" s="241">
        <v>0.75</v>
      </c>
      <c r="G15" s="59"/>
      <c r="H15" s="59"/>
      <c r="I15" s="60"/>
    </row>
    <row r="16" spans="1:9" ht="102" customHeight="1">
      <c r="A16" s="57">
        <v>5</v>
      </c>
      <c r="B16" s="58" t="s">
        <v>84</v>
      </c>
      <c r="C16" s="218" t="s">
        <v>29</v>
      </c>
      <c r="D16" s="219">
        <v>29</v>
      </c>
      <c r="E16" s="248">
        <v>55.2</v>
      </c>
      <c r="F16" s="241">
        <v>1.9</v>
      </c>
      <c r="G16" s="59"/>
      <c r="H16" s="59"/>
      <c r="I16" s="60"/>
    </row>
    <row r="17" spans="1:9" ht="31.5" customHeight="1">
      <c r="A17" s="57">
        <v>6</v>
      </c>
      <c r="B17" s="41" t="s">
        <v>85</v>
      </c>
      <c r="C17" s="90" t="s">
        <v>86</v>
      </c>
      <c r="D17" s="219">
        <v>0</v>
      </c>
      <c r="E17" s="248">
        <v>0</v>
      </c>
      <c r="F17" s="241">
        <v>0</v>
      </c>
      <c r="G17" s="59"/>
      <c r="H17" s="59"/>
      <c r="I17" s="60"/>
    </row>
    <row r="18" spans="1:9" ht="57" customHeight="1">
      <c r="A18" s="57">
        <v>7</v>
      </c>
      <c r="B18" s="41" t="s">
        <v>88</v>
      </c>
      <c r="C18" s="218" t="s">
        <v>29</v>
      </c>
      <c r="D18" s="230">
        <v>100</v>
      </c>
      <c r="E18" s="248">
        <v>93</v>
      </c>
      <c r="F18" s="241">
        <v>0.93</v>
      </c>
      <c r="G18" s="59"/>
      <c r="H18" s="59"/>
      <c r="I18" s="60"/>
    </row>
    <row r="19" spans="1:9" ht="67.5" customHeight="1">
      <c r="A19" s="57">
        <v>8</v>
      </c>
      <c r="B19" s="42" t="s">
        <v>37</v>
      </c>
      <c r="C19" s="218" t="s">
        <v>29</v>
      </c>
      <c r="D19" s="230">
        <v>72.8</v>
      </c>
      <c r="E19" s="240">
        <v>72.5</v>
      </c>
      <c r="F19" s="241">
        <v>0.99</v>
      </c>
      <c r="G19" s="59"/>
      <c r="H19" s="59"/>
      <c r="I19" s="60"/>
    </row>
    <row r="20" spans="1:9" ht="64.5" customHeight="1">
      <c r="A20" s="57">
        <v>9</v>
      </c>
      <c r="B20" s="58" t="s">
        <v>309</v>
      </c>
      <c r="C20" s="218" t="s">
        <v>29</v>
      </c>
      <c r="D20" s="230">
        <v>50</v>
      </c>
      <c r="E20" s="240">
        <v>53.3</v>
      </c>
      <c r="F20" s="241">
        <v>1.07</v>
      </c>
      <c r="G20" s="59"/>
      <c r="H20" s="59"/>
      <c r="I20" s="60"/>
    </row>
    <row r="21" spans="1:9" ht="46.5" customHeight="1">
      <c r="A21" s="57">
        <v>10</v>
      </c>
      <c r="B21" s="61" t="s">
        <v>130</v>
      </c>
      <c r="C21" s="218" t="s">
        <v>131</v>
      </c>
      <c r="D21" s="221">
        <v>10</v>
      </c>
      <c r="E21" s="240">
        <v>10</v>
      </c>
      <c r="F21" s="241">
        <v>1</v>
      </c>
      <c r="G21" s="59"/>
      <c r="H21" s="59"/>
      <c r="I21" s="60"/>
    </row>
    <row r="22" spans="1:9" ht="65.25" customHeight="1">
      <c r="A22" s="57">
        <v>11</v>
      </c>
      <c r="B22" s="42" t="s">
        <v>91</v>
      </c>
      <c r="C22" s="218" t="s">
        <v>29</v>
      </c>
      <c r="D22" s="230">
        <v>95</v>
      </c>
      <c r="E22" s="240">
        <v>95.4</v>
      </c>
      <c r="F22" s="241">
        <v>1</v>
      </c>
      <c r="G22" s="59"/>
      <c r="H22" s="59"/>
      <c r="I22" s="60"/>
    </row>
    <row r="23" spans="1:9" ht="32.25" customHeight="1">
      <c r="A23" s="57">
        <v>12</v>
      </c>
      <c r="B23" s="58" t="s">
        <v>134</v>
      </c>
      <c r="C23" s="218" t="s">
        <v>29</v>
      </c>
      <c r="D23" s="230">
        <v>90</v>
      </c>
      <c r="E23" s="249">
        <v>90</v>
      </c>
      <c r="F23" s="241">
        <v>1</v>
      </c>
      <c r="G23" s="59"/>
      <c r="H23" s="59"/>
      <c r="I23" s="60"/>
    </row>
    <row r="24" spans="1:9" ht="32.25" customHeight="1">
      <c r="A24" s="57">
        <v>13</v>
      </c>
      <c r="B24" s="58" t="s">
        <v>92</v>
      </c>
      <c r="C24" s="218" t="s">
        <v>29</v>
      </c>
      <c r="D24" s="230">
        <v>64.099999999999994</v>
      </c>
      <c r="E24" s="230">
        <v>64</v>
      </c>
      <c r="F24" s="241">
        <v>0.99</v>
      </c>
      <c r="G24" s="59"/>
      <c r="H24" s="59"/>
      <c r="I24" s="60"/>
    </row>
    <row r="25" spans="1:9" ht="27.75" customHeight="1">
      <c r="A25" s="57">
        <v>14</v>
      </c>
      <c r="B25" s="58" t="s">
        <v>44</v>
      </c>
      <c r="C25" s="218" t="s">
        <v>29</v>
      </c>
      <c r="D25" s="230">
        <v>86</v>
      </c>
      <c r="E25" s="275">
        <v>80</v>
      </c>
      <c r="F25" s="241">
        <v>0.93</v>
      </c>
      <c r="G25" s="59"/>
      <c r="H25" s="59"/>
      <c r="I25" s="60"/>
    </row>
    <row r="26" spans="1:9" ht="54" customHeight="1">
      <c r="A26" s="57">
        <v>15</v>
      </c>
      <c r="B26" s="58" t="s">
        <v>94</v>
      </c>
      <c r="C26" s="218" t="s">
        <v>29</v>
      </c>
      <c r="D26" s="230">
        <v>12</v>
      </c>
      <c r="E26" s="275">
        <v>10.6</v>
      </c>
      <c r="F26" s="241">
        <v>1.1299999999999999</v>
      </c>
      <c r="G26" s="59"/>
      <c r="H26" s="59"/>
      <c r="I26" s="60"/>
    </row>
    <row r="27" spans="1:9" ht="52.5" customHeight="1">
      <c r="A27" s="57">
        <v>16</v>
      </c>
      <c r="B27" s="42" t="s">
        <v>341</v>
      </c>
      <c r="C27" s="218" t="s">
        <v>29</v>
      </c>
      <c r="D27" s="230">
        <v>57.7</v>
      </c>
      <c r="E27" s="278">
        <v>72.7</v>
      </c>
      <c r="F27" s="241">
        <v>1.26</v>
      </c>
      <c r="G27" s="59"/>
      <c r="H27" s="59"/>
      <c r="I27" s="60"/>
    </row>
    <row r="28" spans="1:9" ht="45" customHeight="1">
      <c r="A28" s="57">
        <v>17</v>
      </c>
      <c r="B28" s="58" t="s">
        <v>115</v>
      </c>
      <c r="C28" s="218" t="s">
        <v>29</v>
      </c>
      <c r="D28" s="230">
        <v>99.8</v>
      </c>
      <c r="E28" s="276">
        <v>100</v>
      </c>
      <c r="F28" s="241">
        <v>1</v>
      </c>
      <c r="G28" s="59"/>
      <c r="H28" s="59"/>
      <c r="I28" s="60"/>
    </row>
    <row r="29" spans="1:9" ht="92.25" customHeight="1">
      <c r="A29" s="57">
        <v>18</v>
      </c>
      <c r="B29" s="42" t="s">
        <v>96</v>
      </c>
      <c r="C29" s="218" t="s">
        <v>29</v>
      </c>
      <c r="D29" s="230">
        <v>99.7</v>
      </c>
      <c r="E29" s="230">
        <v>99.6</v>
      </c>
      <c r="F29" s="241">
        <v>0.99</v>
      </c>
      <c r="G29" s="59"/>
      <c r="H29" s="59"/>
      <c r="I29" s="60"/>
    </row>
    <row r="30" spans="1:9" ht="56.25" customHeight="1">
      <c r="A30" s="57">
        <v>19</v>
      </c>
      <c r="B30" s="42" t="s">
        <v>312</v>
      </c>
      <c r="C30" s="218" t="s">
        <v>29</v>
      </c>
      <c r="D30" s="230">
        <v>40</v>
      </c>
      <c r="E30" s="276">
        <v>40.5</v>
      </c>
      <c r="F30" s="241">
        <v>1.01</v>
      </c>
      <c r="G30" s="59"/>
      <c r="H30" s="59"/>
      <c r="I30" s="60"/>
    </row>
    <row r="31" spans="1:9" ht="54" customHeight="1">
      <c r="A31" s="57">
        <v>20</v>
      </c>
      <c r="B31" s="42" t="s">
        <v>97</v>
      </c>
      <c r="C31" s="218" t="s">
        <v>29</v>
      </c>
      <c r="D31" s="230">
        <v>14.8</v>
      </c>
      <c r="E31" s="248">
        <v>14.9</v>
      </c>
      <c r="F31" s="241">
        <v>1.01</v>
      </c>
      <c r="G31" s="59"/>
      <c r="H31" s="59"/>
      <c r="I31" s="60"/>
    </row>
    <row r="32" spans="1:9" ht="128.25" customHeight="1">
      <c r="A32" s="57">
        <v>21</v>
      </c>
      <c r="B32" s="42" t="s">
        <v>98</v>
      </c>
      <c r="C32" s="218" t="s">
        <v>29</v>
      </c>
      <c r="D32" s="230">
        <v>35</v>
      </c>
      <c r="E32" s="306">
        <v>50</v>
      </c>
      <c r="F32" s="241">
        <v>1.43</v>
      </c>
      <c r="G32" s="59"/>
      <c r="H32" s="59"/>
      <c r="I32" s="60"/>
    </row>
    <row r="33" spans="1:9" ht="66.75" customHeight="1">
      <c r="A33" s="57">
        <v>22</v>
      </c>
      <c r="B33" s="42" t="s">
        <v>101</v>
      </c>
      <c r="C33" s="218" t="s">
        <v>29</v>
      </c>
      <c r="D33" s="230">
        <v>56</v>
      </c>
      <c r="E33" s="248">
        <v>62</v>
      </c>
      <c r="F33" s="241">
        <v>1.1100000000000001</v>
      </c>
      <c r="G33" s="59"/>
      <c r="H33" s="59"/>
      <c r="I33" s="60"/>
    </row>
    <row r="34" spans="1:9" ht="71.25" customHeight="1">
      <c r="A34" s="57">
        <v>23</v>
      </c>
      <c r="B34" s="42" t="s">
        <v>102</v>
      </c>
      <c r="C34" s="218" t="s">
        <v>29</v>
      </c>
      <c r="D34" s="230">
        <v>67</v>
      </c>
      <c r="E34" s="248">
        <v>85.5</v>
      </c>
      <c r="F34" s="241">
        <v>1.28</v>
      </c>
      <c r="G34" s="59"/>
      <c r="H34" s="59"/>
      <c r="I34" s="60"/>
    </row>
    <row r="35" spans="1:9" ht="51.75" customHeight="1">
      <c r="A35" s="57">
        <v>24</v>
      </c>
      <c r="B35" s="42" t="s">
        <v>103</v>
      </c>
      <c r="C35" s="218" t="s">
        <v>29</v>
      </c>
      <c r="D35" s="219">
        <v>100</v>
      </c>
      <c r="E35" s="275">
        <v>95.6</v>
      </c>
      <c r="F35" s="241">
        <v>0.95</v>
      </c>
      <c r="G35" s="59"/>
      <c r="H35" s="59"/>
      <c r="I35" s="60"/>
    </row>
    <row r="36" spans="1:9" ht="53.25" customHeight="1">
      <c r="A36" s="57">
        <v>25</v>
      </c>
      <c r="B36" s="42" t="s">
        <v>342</v>
      </c>
      <c r="C36" s="218" t="s">
        <v>29</v>
      </c>
      <c r="D36" s="219">
        <v>81</v>
      </c>
      <c r="E36" s="275">
        <v>80</v>
      </c>
      <c r="F36" s="241">
        <v>0.99</v>
      </c>
      <c r="G36" s="59"/>
      <c r="H36" s="59"/>
      <c r="I36" s="60"/>
    </row>
    <row r="37" spans="1:9" ht="32.25" customHeight="1">
      <c r="A37" s="57">
        <v>26</v>
      </c>
      <c r="B37" s="42" t="s">
        <v>116</v>
      </c>
      <c r="C37" s="90" t="s">
        <v>61</v>
      </c>
      <c r="D37" s="219">
        <v>82</v>
      </c>
      <c r="E37" s="307">
        <v>85</v>
      </c>
      <c r="F37" s="241">
        <v>1.04</v>
      </c>
      <c r="G37" s="59"/>
      <c r="H37" s="59"/>
      <c r="I37" s="60"/>
    </row>
    <row r="38" spans="1:9" ht="64.5" customHeight="1">
      <c r="A38" s="501">
        <v>27</v>
      </c>
      <c r="B38" s="39" t="s">
        <v>700</v>
      </c>
      <c r="C38" s="218" t="s">
        <v>29</v>
      </c>
      <c r="D38" s="219">
        <v>50.2</v>
      </c>
      <c r="E38" s="307">
        <v>53.8</v>
      </c>
      <c r="F38" s="241">
        <v>1.07</v>
      </c>
      <c r="G38" s="59"/>
      <c r="H38" s="59"/>
      <c r="I38" s="60"/>
    </row>
    <row r="39" spans="1:9" ht="64.5" customHeight="1">
      <c r="A39" s="502"/>
      <c r="B39" s="39" t="s">
        <v>699</v>
      </c>
      <c r="C39" s="218"/>
      <c r="D39" s="308">
        <v>2846</v>
      </c>
      <c r="E39" s="307">
        <v>3186</v>
      </c>
      <c r="F39" s="241">
        <v>1.1200000000000001</v>
      </c>
      <c r="G39" s="59"/>
      <c r="H39" s="59"/>
      <c r="I39" s="60"/>
    </row>
    <row r="40" spans="1:9" ht="50.25" customHeight="1">
      <c r="A40" s="57">
        <v>28</v>
      </c>
      <c r="B40" s="39" t="s">
        <v>636</v>
      </c>
      <c r="C40" s="218" t="s">
        <v>29</v>
      </c>
      <c r="D40" s="308">
        <v>1066</v>
      </c>
      <c r="E40" s="307">
        <v>1442</v>
      </c>
      <c r="F40" s="241">
        <v>1.35</v>
      </c>
      <c r="G40" s="59"/>
      <c r="H40" s="59"/>
      <c r="I40" s="60"/>
    </row>
    <row r="41" spans="1:9" ht="91.5" customHeight="1">
      <c r="A41" s="57">
        <v>29</v>
      </c>
      <c r="B41" s="42" t="s">
        <v>343</v>
      </c>
      <c r="C41" s="218" t="s">
        <v>29</v>
      </c>
      <c r="D41" s="219">
        <v>23.7</v>
      </c>
      <c r="E41" s="249">
        <v>23.7</v>
      </c>
      <c r="F41" s="241">
        <v>1</v>
      </c>
      <c r="G41" s="59"/>
      <c r="H41" s="59"/>
      <c r="I41" s="60"/>
    </row>
    <row r="42" spans="1:9" ht="64.5" customHeight="1">
      <c r="A42" s="57">
        <v>30</v>
      </c>
      <c r="B42" s="58" t="s">
        <v>110</v>
      </c>
      <c r="C42" s="218" t="s">
        <v>29</v>
      </c>
      <c r="D42" s="219">
        <v>0.24</v>
      </c>
      <c r="E42" s="240">
        <v>0.55000000000000004</v>
      </c>
      <c r="F42" s="241">
        <v>2.2999999999999998</v>
      </c>
      <c r="G42" s="59"/>
      <c r="H42" s="59"/>
      <c r="I42" s="60"/>
    </row>
    <row r="43" spans="1:9" ht="79.5" customHeight="1">
      <c r="A43" s="57">
        <v>31</v>
      </c>
      <c r="B43" s="58" t="s">
        <v>141</v>
      </c>
      <c r="C43" s="218" t="s">
        <v>29</v>
      </c>
      <c r="D43" s="230">
        <v>8.6</v>
      </c>
      <c r="E43" s="240">
        <v>8.6</v>
      </c>
      <c r="F43" s="241">
        <v>1</v>
      </c>
      <c r="G43" s="59"/>
      <c r="H43" s="59"/>
      <c r="I43" s="60"/>
    </row>
    <row r="44" spans="1:9" ht="52.5" customHeight="1">
      <c r="A44" s="57">
        <v>32</v>
      </c>
      <c r="B44" s="42" t="s">
        <v>112</v>
      </c>
      <c r="C44" s="218" t="s">
        <v>29</v>
      </c>
      <c r="D44" s="230">
        <v>81</v>
      </c>
      <c r="E44" s="240">
        <v>80</v>
      </c>
      <c r="F44" s="241">
        <v>0.99</v>
      </c>
      <c r="G44" s="59"/>
      <c r="H44" s="59"/>
      <c r="I44" s="60"/>
    </row>
    <row r="45" spans="1:9" ht="56.25" customHeight="1">
      <c r="A45" s="57">
        <v>33</v>
      </c>
      <c r="B45" s="101" t="s">
        <v>142</v>
      </c>
      <c r="C45" s="218" t="s">
        <v>29</v>
      </c>
      <c r="D45" s="230">
        <v>12</v>
      </c>
      <c r="E45" s="240">
        <v>12</v>
      </c>
      <c r="F45" s="241">
        <v>1</v>
      </c>
      <c r="G45" s="59"/>
      <c r="H45" s="59"/>
      <c r="I45" s="60"/>
    </row>
    <row r="46" spans="1:9" ht="53.25" customHeight="1">
      <c r="A46" s="57">
        <v>34</v>
      </c>
      <c r="B46" s="101" t="s">
        <v>117</v>
      </c>
      <c r="C46" s="218" t="s">
        <v>29</v>
      </c>
      <c r="D46" s="230">
        <v>12</v>
      </c>
      <c r="E46" s="248">
        <v>12</v>
      </c>
      <c r="F46" s="241">
        <v>1</v>
      </c>
      <c r="G46" s="59"/>
      <c r="H46" s="59"/>
      <c r="I46" s="60"/>
    </row>
    <row r="47" spans="1:9" ht="41.25" customHeight="1">
      <c r="A47" s="57">
        <v>35</v>
      </c>
      <c r="B47" s="101" t="s">
        <v>111</v>
      </c>
      <c r="C47" s="218" t="s">
        <v>29</v>
      </c>
      <c r="D47" s="230">
        <v>71.5</v>
      </c>
      <c r="E47" s="248">
        <v>71.5</v>
      </c>
      <c r="F47" s="241">
        <v>1</v>
      </c>
      <c r="G47" s="59"/>
      <c r="H47" s="59"/>
      <c r="I47" s="60"/>
    </row>
    <row r="48" spans="1:9" ht="54" customHeight="1">
      <c r="A48" s="57">
        <v>36</v>
      </c>
      <c r="B48" s="58" t="s">
        <v>149</v>
      </c>
      <c r="C48" s="90" t="s">
        <v>61</v>
      </c>
      <c r="D48" s="220">
        <v>2</v>
      </c>
      <c r="E48" s="248">
        <v>2</v>
      </c>
      <c r="F48" s="241">
        <v>1</v>
      </c>
      <c r="G48" s="59"/>
      <c r="H48" s="59"/>
      <c r="I48" s="60"/>
    </row>
    <row r="49" spans="1:9" ht="47.25" customHeight="1">
      <c r="A49" s="57">
        <v>37</v>
      </c>
      <c r="B49" s="42" t="s">
        <v>152</v>
      </c>
      <c r="C49" s="297" t="s">
        <v>29</v>
      </c>
      <c r="D49" s="219">
        <v>100</v>
      </c>
      <c r="E49" s="298">
        <v>100</v>
      </c>
      <c r="F49" s="299">
        <v>1</v>
      </c>
      <c r="G49" s="300">
        <f>'Прил.2 МБ'!I6</f>
        <v>374906.4</v>
      </c>
      <c r="H49" s="300">
        <f>'Прил.2 МБ'!J6</f>
        <v>373574.9</v>
      </c>
      <c r="I49" s="299">
        <v>0.99</v>
      </c>
    </row>
    <row r="50" spans="1:9" ht="31.5" customHeight="1">
      <c r="A50" s="493" t="s">
        <v>701</v>
      </c>
      <c r="B50" s="494"/>
      <c r="C50" s="495"/>
      <c r="D50" s="496"/>
      <c r="E50" s="497"/>
      <c r="F50" s="498" t="s">
        <v>730</v>
      </c>
      <c r="G50" s="499"/>
      <c r="H50" s="499"/>
      <c r="I50" s="500"/>
    </row>
    <row r="51" spans="1:9" ht="27" customHeight="1">
      <c r="A51" s="57"/>
      <c r="B51" s="62"/>
      <c r="C51" s="63"/>
      <c r="D51" s="63"/>
      <c r="E51" s="63"/>
      <c r="F51" s="63"/>
      <c r="G51" s="64"/>
      <c r="H51" s="64"/>
      <c r="I51" s="64"/>
    </row>
  </sheetData>
  <autoFilter ref="A11:I50"/>
  <mergeCells count="18">
    <mergeCell ref="A6:I6"/>
    <mergeCell ref="A1:I1"/>
    <mergeCell ref="A2:I2"/>
    <mergeCell ref="A3:I3"/>
    <mergeCell ref="A4:I4"/>
    <mergeCell ref="A5:I5"/>
    <mergeCell ref="A8:A10"/>
    <mergeCell ref="B8:B10"/>
    <mergeCell ref="C8:C10"/>
    <mergeCell ref="D8:D10"/>
    <mergeCell ref="E8:E10"/>
    <mergeCell ref="F8:F10"/>
    <mergeCell ref="G8:I8"/>
    <mergeCell ref="G9:I9"/>
    <mergeCell ref="A50:B50"/>
    <mergeCell ref="C50:E50"/>
    <mergeCell ref="F50:I50"/>
    <mergeCell ref="A38:A39"/>
  </mergeCells>
  <pageMargins left="0.5118110236220472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 Индикаторы</vt:lpstr>
      <vt:lpstr>Прил.2 МБ</vt:lpstr>
      <vt:lpstr>Прил.3 Все средства</vt:lpstr>
      <vt:lpstr>Прил 4 Выполнение плана МП</vt:lpstr>
      <vt:lpstr>Прил 5. Муниц. задание</vt:lpstr>
      <vt:lpstr>Оценка эффективности</vt:lpstr>
      <vt:lpstr>'Прил 1 Индикаторы'!Заголовки_для_печати</vt:lpstr>
      <vt:lpstr>'Прил 4 Выполнение плана МП'!Заголовки_для_печати</vt:lpstr>
      <vt:lpstr>'Прил.2 МБ'!Заголовки_для_печати</vt:lpstr>
      <vt:lpstr>'Прил.3 Все средства'!Заголовки_для_печати</vt:lpstr>
      <vt:lpstr>'Прил.2 МБ'!Область_печати</vt:lpstr>
      <vt:lpstr>'Прил.3 Все средства'!Область_печати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econom1</cp:lastModifiedBy>
  <cp:lastPrinted>2018-02-01T11:20:02Z</cp:lastPrinted>
  <dcterms:created xsi:type="dcterms:W3CDTF">2013-12-11T05:43:24Z</dcterms:created>
  <dcterms:modified xsi:type="dcterms:W3CDTF">2019-02-11T06:30:02Z</dcterms:modified>
</cp:coreProperties>
</file>