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" yWindow="90" windowWidth="13455" windowHeight="11640" tabRatio="805"/>
  </bookViews>
  <sheets>
    <sheet name="Прил 1 Индикаторы" sheetId="4" r:id="rId1"/>
    <sheet name="Прил.2 МБ" sheetId="11" r:id="rId2"/>
    <sheet name="Прил.3 Все средства" sheetId="6" r:id="rId3"/>
    <sheet name="4.Выполнение плана реализ. МП" sheetId="9" r:id="rId4"/>
    <sheet name="Прил 5. Муниц. задание" sheetId="13" r:id="rId5"/>
    <sheet name="Оценка эффективности" sheetId="14" r:id="rId6"/>
  </sheets>
  <externalReferences>
    <externalReference r:id="rId7"/>
  </externalReferences>
  <definedNames>
    <definedName name="_xlnm._FilterDatabase" localSheetId="3" hidden="1">'4.Выполнение плана реализ. МП'!$A$9:$P$105</definedName>
    <definedName name="_xlnm._FilterDatabase" localSheetId="5" hidden="1">'Оценка эффективности'!$A$11:$I$49</definedName>
    <definedName name="_xlnm.Print_Titles" localSheetId="2">'Прил.3 Все средства'!#REF!</definedName>
    <definedName name="_xlnm.Print_Area" localSheetId="2">'Прил.3 Все средства'!$A$1:$E$437</definedName>
  </definedNames>
  <calcPr calcId="125725"/>
</workbook>
</file>

<file path=xl/calcChain.xml><?xml version="1.0" encoding="utf-8"?>
<calcChain xmlns="http://schemas.openxmlformats.org/spreadsheetml/2006/main">
  <c r="J55" i="9"/>
  <c r="J51" s="1"/>
  <c r="K55"/>
  <c r="K51" s="1"/>
  <c r="I55"/>
  <c r="J39"/>
  <c r="K39"/>
  <c r="J63"/>
  <c r="K63"/>
  <c r="J13"/>
  <c r="K13"/>
  <c r="J49"/>
  <c r="K49"/>
  <c r="I49"/>
  <c r="H50"/>
  <c r="E198" i="6"/>
  <c r="E191" s="1"/>
  <c r="E430"/>
  <c r="D430"/>
  <c r="E424"/>
  <c r="D424"/>
  <c r="E418"/>
  <c r="D418"/>
  <c r="E411"/>
  <c r="D411"/>
  <c r="E404"/>
  <c r="D404"/>
  <c r="E398"/>
  <c r="D398"/>
  <c r="E391"/>
  <c r="D391"/>
  <c r="E385"/>
  <c r="D385"/>
  <c r="E379"/>
  <c r="D379"/>
  <c r="E377"/>
  <c r="D377"/>
  <c r="E376"/>
  <c r="D376"/>
  <c r="E375"/>
  <c r="D375"/>
  <c r="E374"/>
  <c r="D374"/>
  <c r="E373"/>
  <c r="D373"/>
  <c r="E366"/>
  <c r="D366"/>
  <c r="E360"/>
  <c r="D360"/>
  <c r="E359"/>
  <c r="D359"/>
  <c r="E358"/>
  <c r="D358"/>
  <c r="E357"/>
  <c r="D357"/>
  <c r="E356"/>
  <c r="D356"/>
  <c r="E355"/>
  <c r="E354" s="1"/>
  <c r="D355"/>
  <c r="E347"/>
  <c r="D347"/>
  <c r="E341"/>
  <c r="D341"/>
  <c r="E335"/>
  <c r="D335"/>
  <c r="E329"/>
  <c r="D329"/>
  <c r="E323"/>
  <c r="D323"/>
  <c r="E322"/>
  <c r="D322"/>
  <c r="E321"/>
  <c r="D321"/>
  <c r="E320"/>
  <c r="D320"/>
  <c r="E319"/>
  <c r="D319"/>
  <c r="E318"/>
  <c r="D318"/>
  <c r="E310"/>
  <c r="D310"/>
  <c r="E304"/>
  <c r="D304"/>
  <c r="E298"/>
  <c r="D298"/>
  <c r="E292"/>
  <c r="D292"/>
  <c r="E287"/>
  <c r="D287"/>
  <c r="E281"/>
  <c r="D281"/>
  <c r="E275"/>
  <c r="D275"/>
  <c r="E269"/>
  <c r="D269"/>
  <c r="E263"/>
  <c r="D263"/>
  <c r="E262"/>
  <c r="E255" s="1"/>
  <c r="E14" s="1"/>
  <c r="D262"/>
  <c r="E261"/>
  <c r="E254" s="1"/>
  <c r="D261"/>
  <c r="D254" s="1"/>
  <c r="E260"/>
  <c r="D260"/>
  <c r="D253" s="1"/>
  <c r="E259"/>
  <c r="D259"/>
  <c r="D252" s="1"/>
  <c r="E258"/>
  <c r="D258"/>
  <c r="D251" s="1"/>
  <c r="E252"/>
  <c r="E251"/>
  <c r="E244"/>
  <c r="D244"/>
  <c r="E238"/>
  <c r="D238"/>
  <c r="E232"/>
  <c r="D232"/>
  <c r="E226"/>
  <c r="D226"/>
  <c r="D223"/>
  <c r="D220" s="1"/>
  <c r="E220"/>
  <c r="E214"/>
  <c r="D214"/>
  <c r="E212"/>
  <c r="D212"/>
  <c r="E211"/>
  <c r="E192" s="1"/>
  <c r="E209"/>
  <c r="D209"/>
  <c r="D203" s="1"/>
  <c r="E202"/>
  <c r="E196" s="1"/>
  <c r="E201"/>
  <c r="D201"/>
  <c r="D194" s="1"/>
  <c r="E200"/>
  <c r="E193" s="1"/>
  <c r="E13" s="1"/>
  <c r="D200"/>
  <c r="E199"/>
  <c r="D199"/>
  <c r="D198"/>
  <c r="D191" s="1"/>
  <c r="E197"/>
  <c r="E183"/>
  <c r="D183"/>
  <c r="E182"/>
  <c r="D182"/>
  <c r="E181"/>
  <c r="D181"/>
  <c r="E180"/>
  <c r="D180"/>
  <c r="E179"/>
  <c r="D179"/>
  <c r="E178"/>
  <c r="D178"/>
  <c r="E171"/>
  <c r="D171"/>
  <c r="E165"/>
  <c r="D165"/>
  <c r="D162"/>
  <c r="D159" s="1"/>
  <c r="E159"/>
  <c r="D156"/>
  <c r="E153"/>
  <c r="D152"/>
  <c r="E151"/>
  <c r="D151"/>
  <c r="E150"/>
  <c r="E149"/>
  <c r="D149"/>
  <c r="E148"/>
  <c r="D148"/>
  <c r="E140"/>
  <c r="D140"/>
  <c r="E139"/>
  <c r="D139"/>
  <c r="E138"/>
  <c r="D138"/>
  <c r="E137"/>
  <c r="D137"/>
  <c r="E136"/>
  <c r="D136"/>
  <c r="E135"/>
  <c r="D135"/>
  <c r="E126"/>
  <c r="D126"/>
  <c r="E120"/>
  <c r="D120"/>
  <c r="E117"/>
  <c r="D117"/>
  <c r="E115"/>
  <c r="D115"/>
  <c r="E107"/>
  <c r="E101" s="1"/>
  <c r="D107"/>
  <c r="D101"/>
  <c r="E99"/>
  <c r="D99"/>
  <c r="E98"/>
  <c r="D98"/>
  <c r="E97"/>
  <c r="D97"/>
  <c r="E96"/>
  <c r="D96"/>
  <c r="E89"/>
  <c r="D89"/>
  <c r="E83"/>
  <c r="D83"/>
  <c r="E77"/>
  <c r="D77"/>
  <c r="E76"/>
  <c r="D76"/>
  <c r="E75"/>
  <c r="D75"/>
  <c r="E74"/>
  <c r="D74"/>
  <c r="E73"/>
  <c r="D73"/>
  <c r="E72"/>
  <c r="D72"/>
  <c r="E65"/>
  <c r="D65"/>
  <c r="E62"/>
  <c r="E44" s="1"/>
  <c r="D62"/>
  <c r="D59" s="1"/>
  <c r="E53"/>
  <c r="D53"/>
  <c r="D50"/>
  <c r="D44" s="1"/>
  <c r="E47"/>
  <c r="D46"/>
  <c r="D45"/>
  <c r="D19" s="1"/>
  <c r="D43"/>
  <c r="E42"/>
  <c r="D42"/>
  <c r="E34"/>
  <c r="D34"/>
  <c r="D31"/>
  <c r="D28" s="1"/>
  <c r="E28"/>
  <c r="E27"/>
  <c r="D27"/>
  <c r="E26"/>
  <c r="D26"/>
  <c r="E25"/>
  <c r="E24"/>
  <c r="D24"/>
  <c r="E23"/>
  <c r="D23"/>
  <c r="D317" l="1"/>
  <c r="E114"/>
  <c r="E134"/>
  <c r="D150"/>
  <c r="E177"/>
  <c r="E372"/>
  <c r="E71"/>
  <c r="E95"/>
  <c r="D71"/>
  <c r="D114"/>
  <c r="D134"/>
  <c r="D177"/>
  <c r="D354"/>
  <c r="D95"/>
  <c r="E11"/>
  <c r="D47"/>
  <c r="E16"/>
  <c r="D20"/>
  <c r="D14" s="1"/>
  <c r="E208"/>
  <c r="D202"/>
  <c r="D196" s="1"/>
  <c r="D197"/>
  <c r="D190" s="1"/>
  <c r="D193"/>
  <c r="D13" s="1"/>
  <c r="E317"/>
  <c r="D372"/>
  <c r="E147"/>
  <c r="H49" i="9"/>
  <c r="E253" i="6"/>
  <c r="E257"/>
  <c r="D257"/>
  <c r="E22"/>
  <c r="D17"/>
  <c r="D147"/>
  <c r="E190"/>
  <c r="E189" s="1"/>
  <c r="D211"/>
  <c r="E250"/>
  <c r="D41"/>
  <c r="E18"/>
  <c r="E41"/>
  <c r="D11"/>
  <c r="D250"/>
  <c r="D25"/>
  <c r="D16"/>
  <c r="E59"/>
  <c r="D153"/>
  <c r="D18" l="1"/>
  <c r="E12"/>
  <c r="E10"/>
  <c r="E15"/>
  <c r="E9" s="1"/>
  <c r="D208"/>
  <c r="D192"/>
  <c r="D189" s="1"/>
  <c r="D15"/>
  <c r="D10"/>
  <c r="D22"/>
  <c r="D9" l="1"/>
  <c r="D12"/>
  <c r="J51" i="11"/>
  <c r="J52"/>
  <c r="I51"/>
  <c r="I52"/>
  <c r="H52"/>
  <c r="H51"/>
  <c r="H19" s="1"/>
  <c r="H11" s="1"/>
  <c r="I50" l="1"/>
  <c r="J50"/>
  <c r="H50"/>
  <c r="I19"/>
  <c r="I11" s="1"/>
  <c r="J19"/>
  <c r="J11" s="1"/>
  <c r="J86" i="9" l="1"/>
  <c r="K86"/>
  <c r="I86"/>
  <c r="I82"/>
  <c r="I75"/>
  <c r="I64"/>
  <c r="I52"/>
  <c r="I51" s="1"/>
  <c r="H51" s="1"/>
  <c r="I42"/>
  <c r="I29"/>
  <c r="I24"/>
  <c r="I39"/>
  <c r="I17"/>
  <c r="I13"/>
  <c r="H95"/>
  <c r="I90" i="11"/>
  <c r="I65"/>
  <c r="I63" i="9" l="1"/>
  <c r="J90" i="11"/>
  <c r="H90"/>
  <c r="H22" i="9"/>
  <c r="J100" i="11" l="1"/>
  <c r="I100" l="1"/>
  <c r="H100"/>
  <c r="J74"/>
  <c r="J10" s="1"/>
  <c r="J65"/>
  <c r="J57" s="1"/>
  <c r="J46"/>
  <c r="J22"/>
  <c r="I74"/>
  <c r="I10" s="1"/>
  <c r="J97"/>
  <c r="J79"/>
  <c r="J43"/>
  <c r="J39"/>
  <c r="J35"/>
  <c r="J31"/>
  <c r="I26"/>
  <c r="J26"/>
  <c r="H25" i="9"/>
  <c r="H13"/>
  <c r="H55"/>
  <c r="H42"/>
  <c r="I34"/>
  <c r="J24"/>
  <c r="K24"/>
  <c r="J29"/>
  <c r="K29"/>
  <c r="H18"/>
  <c r="J17"/>
  <c r="K17"/>
  <c r="H43" i="11"/>
  <c r="H39"/>
  <c r="H35"/>
  <c r="H31"/>
  <c r="H26"/>
  <c r="I31"/>
  <c r="I35"/>
  <c r="I39"/>
  <c r="I43"/>
  <c r="I97"/>
  <c r="I79"/>
  <c r="I73" s="1"/>
  <c r="I72" s="1"/>
  <c r="I57"/>
  <c r="I22"/>
  <c r="I46"/>
  <c r="H24" i="9" l="1"/>
  <c r="J12"/>
  <c r="J11" s="1"/>
  <c r="J105" s="1"/>
  <c r="I12"/>
  <c r="I11" s="1"/>
  <c r="I105" s="1"/>
  <c r="K12"/>
  <c r="K11" s="1"/>
  <c r="K105" s="1"/>
  <c r="J18" i="11"/>
  <c r="I18"/>
  <c r="I8" s="1"/>
  <c r="I7" s="1"/>
  <c r="G48" i="14" s="1"/>
  <c r="J73" i="11"/>
  <c r="J72" s="1"/>
  <c r="J58"/>
  <c r="J17"/>
  <c r="J21"/>
  <c r="I58"/>
  <c r="I21"/>
  <c r="I17" l="1"/>
  <c r="H12" i="9"/>
  <c r="J8" i="11"/>
  <c r="J7" s="1"/>
  <c r="H48" i="14" s="1"/>
  <c r="I48" s="1"/>
  <c r="H104" i="9"/>
  <c r="H103"/>
  <c r="H102"/>
  <c r="H101"/>
  <c r="H100"/>
  <c r="H99"/>
  <c r="H98"/>
  <c r="H97"/>
  <c r="H94"/>
  <c r="H93"/>
  <c r="H92"/>
  <c r="H91"/>
  <c r="H90"/>
  <c r="H89"/>
  <c r="H88"/>
  <c r="H87"/>
  <c r="H86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2"/>
  <c r="H61"/>
  <c r="H60"/>
  <c r="H59"/>
  <c r="H58"/>
  <c r="H57"/>
  <c r="H56"/>
  <c r="H53"/>
  <c r="H52"/>
  <c r="H48"/>
  <c r="H47"/>
  <c r="H46"/>
  <c r="H45"/>
  <c r="H44"/>
  <c r="H43"/>
  <c r="H41"/>
  <c r="H40"/>
  <c r="H39"/>
  <c r="H38"/>
  <c r="H37"/>
  <c r="H36"/>
  <c r="H35"/>
  <c r="H34"/>
  <c r="H33"/>
  <c r="H32"/>
  <c r="H27"/>
  <c r="H26"/>
  <c r="H23"/>
  <c r="H21"/>
  <c r="H20"/>
  <c r="H19"/>
  <c r="H16"/>
  <c r="H15"/>
  <c r="H14"/>
  <c r="H63" l="1"/>
  <c r="H11" s="1"/>
  <c r="H105" s="1"/>
  <c r="H17"/>
  <c r="H97" i="11" l="1"/>
  <c r="H79"/>
  <c r="H74"/>
  <c r="H10" s="1"/>
  <c r="H65"/>
  <c r="H46"/>
  <c r="H22"/>
  <c r="H18" l="1"/>
  <c r="H17" s="1"/>
  <c r="H73"/>
  <c r="H72" s="1"/>
  <c r="H21"/>
  <c r="H58"/>
  <c r="H57"/>
  <c r="H8" l="1"/>
  <c r="H7" s="1"/>
  <c r="H31" i="9"/>
  <c r="H30"/>
  <c r="H29"/>
</calcChain>
</file>

<file path=xl/sharedStrings.xml><?xml version="1.0" encoding="utf-8"?>
<sst xmlns="http://schemas.openxmlformats.org/spreadsheetml/2006/main" count="1868" uniqueCount="684">
  <si>
    <t>№ п/п</t>
  </si>
  <si>
    <t>Целевой показатель (индикатор)</t>
  </si>
  <si>
    <t>значения целевых показателей (индикаторов)</t>
  </si>
  <si>
    <t>Данные для расчёта</t>
  </si>
  <si>
    <t>Ед. измерения</t>
  </si>
  <si>
    <t>КЦСР</t>
  </si>
  <si>
    <t>КВСР</t>
  </si>
  <si>
    <t>Источник финансирования</t>
  </si>
  <si>
    <t>Оценка расходов, тыс. руб. (годы)</t>
  </si>
  <si>
    <t>средства от приносящей доход деятельности</t>
  </si>
  <si>
    <t>сводная бюджетная роспись на отчётную дату</t>
  </si>
  <si>
    <t>кассовое исполнение</t>
  </si>
  <si>
    <t>План</t>
  </si>
  <si>
    <t>Факт</t>
  </si>
  <si>
    <t>Муниципальная программа</t>
  </si>
  <si>
    <t>Всего</t>
  </si>
  <si>
    <t>Наименование муниципальной программы, подпрограммы муниципальной программы (ведомственной целевой программы, основного мероприятия)</t>
  </si>
  <si>
    <t>Подпрограмма 1</t>
  </si>
  <si>
    <t>Подпрограмма 2</t>
  </si>
  <si>
    <t>Отчет о выполнении сводных показателей муниципальных заданий на оказание муниципальных услуг (работ) муниципальными учреждениями МО ГО "Усинск" по муниципальной программе</t>
  </si>
  <si>
    <t>Кассовое исполнение</t>
  </si>
  <si>
    <t>Значение показателя объема услуги</t>
  </si>
  <si>
    <t>Наименование подпрограммы, услуги (работы), показателя объема услуги</t>
  </si>
  <si>
    <t>Бюджетные расходы &lt;8&gt; на оказание муниципальной услуги (тыс.руб.)</t>
  </si>
  <si>
    <t>Сводная бюджетная роспись отчетную дату &lt;9&gt;</t>
  </si>
  <si>
    <t>Х</t>
  </si>
  <si>
    <t>Показатель объема услуги:</t>
  </si>
  <si>
    <t>. . .</t>
  </si>
  <si>
    <t>Удельный вес населения в возрасте 5-18 лет, охваченных общим образованием, в общей численности населения в возрасте 5-18 лет</t>
  </si>
  <si>
    <t>%</t>
  </si>
  <si>
    <t>количество детей в возрасте 5-18 лет, проживающих на территории МО ГО "Усинск" (данные Комистата)</t>
  </si>
  <si>
    <t xml:space="preserve">численности детей 5-18 лет, которым предоставлена возможность получать услуги общего образования  </t>
  </si>
  <si>
    <t>1.</t>
  </si>
  <si>
    <t>2.</t>
  </si>
  <si>
    <t>общая численность общеобразовательных организаций</t>
  </si>
  <si>
    <t>количество учащихся, принимающих участие в мероприятиях профориентационной направленности</t>
  </si>
  <si>
    <t xml:space="preserve">общая численность учащихся, обучающихся в общеобразовательных организациях 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</si>
  <si>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</si>
  <si>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количество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</t>
  </si>
  <si>
    <t>общая численность детей данной возрастной группы</t>
  </si>
  <si>
    <t>количество ОО, в которых внедряются технологии дистанционного обучения</t>
  </si>
  <si>
    <t xml:space="preserve">количество родителей (законных представителей), удовлетворенных качеством дошкольного образования </t>
  </si>
  <si>
    <t>количество родителей (законных представителей), участвовавших в опросе</t>
  </si>
  <si>
    <t xml:space="preserve">количество родителей (законных представителей), удовлетворенных качеством общего образования - </t>
  </si>
  <si>
    <t>Доля учащихся 1-11 классов, охваченных горячим питанием, от общего количества учащихся</t>
  </si>
  <si>
    <t>численность учащихся 1-11 классов, охваченных горячим питанием</t>
  </si>
  <si>
    <t>общее количество учащихся 1-11 классов</t>
  </si>
  <si>
    <t>Доля учащихся 10-11 классов в общеобразовательных организациях, обучающихся в классах с профильным и углубленным изучением отдельных предметов, в общей численности обучающихся 10-11 классов</t>
  </si>
  <si>
    <t>численность учащихся 10-11 классов, обучающихся в классах с профильным и углубленным изучением отдельных предметов</t>
  </si>
  <si>
    <t>общая численность учащихся 10-11 классов, обучающихся в общеобразовательных организациях</t>
  </si>
  <si>
    <t>численность учащихся 9 классов, прошедших государственную итоговую аттестацию</t>
  </si>
  <si>
    <t>численность учащихся 9 классов,  допущенных к государственной итоговой аттестации</t>
  </si>
  <si>
    <t>Задача. 3 Развитие кадрового потенциала системы образования</t>
  </si>
  <si>
    <t xml:space="preserve">Численность педагогических и управленческих кадров образовательных организаций, прошедших повышение квалификации </t>
  </si>
  <si>
    <t>Общее количество педагогических работников</t>
  </si>
  <si>
    <t>Задача 4. Развитие системы выявления и поддержки одаренных детей</t>
  </si>
  <si>
    <t>Количество обучающихся, принимающих участие в муниципальных, республиканских, всероссийских олимпиадах, конкурсах, конференциях, соревнованиях, фестивалях</t>
  </si>
  <si>
    <t>Общее количество обучающихся 5-18 лет</t>
  </si>
  <si>
    <t>Количество обучающихся, охваченных комплексной оценкой индивидуальных образовательных достижений («Портфолио ученика»)</t>
  </si>
  <si>
    <t>Общее количество учащихся</t>
  </si>
  <si>
    <t>Задача 5. Совершенствование инфраструктуры образовательных организаций</t>
  </si>
  <si>
    <t>ед.</t>
  </si>
  <si>
    <t xml:space="preserve">общая численность молодых людей в возрасте от 14 до 30 лет </t>
  </si>
  <si>
    <t>численность молодых людей в возрасте от 14 до 30 лет, участвующих в мероприятиях по развитию инновационного и предпринимательского потенциала молодёжи</t>
  </si>
  <si>
    <t>численность молодых людей в возрасте от 14 до 30 лет, задействованных в мероприятиях, направленных на формирование у молодёжи гражданской ответственности, культуры межнациональных и межконфессиональных отношений</t>
  </si>
  <si>
    <t xml:space="preserve">соисполнитель 
УФКиС АМО ГО «Усинск»
</t>
  </si>
  <si>
    <t xml:space="preserve">соисполнитель 
УКиНП АМО ГО «Усинск»
</t>
  </si>
  <si>
    <t xml:space="preserve">соисполнитель 
Отдел военного
комиссариата
Республики
Коми по г.Усинск и Усинскому району (далее – ОВК РК)
</t>
  </si>
  <si>
    <t xml:space="preserve">соисполнитель 
ОО «СВАЧиЛВ»
</t>
  </si>
  <si>
    <t xml:space="preserve">соисполнитель 
ГБУЗ РК «Усинская центральная районная больница» (далее – УЦРБ)
</t>
  </si>
  <si>
    <t xml:space="preserve">ответственный 
исполнитель   
мероприятия
УО АМО ГО «Усинск»
</t>
  </si>
  <si>
    <t>Организация и проведение государственной  итоговой аттестации учащихся 9, 11(12) классов</t>
  </si>
  <si>
    <t>Проведение муниципальных мероприятий</t>
  </si>
  <si>
    <t>Строительство и реконструкция образовательных организаций</t>
  </si>
  <si>
    <t>Подпрограмма 3</t>
  </si>
  <si>
    <t>Подпрограмма 4</t>
  </si>
  <si>
    <t>Осуществление общего образования</t>
  </si>
  <si>
    <t>Функционирование аппарата Управления образования администрации МО ГО «Усинск»</t>
  </si>
  <si>
    <t>Обеспечение деятельности  Управления образования</t>
  </si>
  <si>
    <t>Обеспечение выполнения обязательств по гарантиям и компенсациям работников</t>
  </si>
  <si>
    <t>Доля детей в возрасте 1 - 6 лет, стоящих на учете для определения в муниципальные дошкольные образовательные организации в общей численности детей в возрасте 1 - 6 лет</t>
  </si>
  <si>
    <t>Число детей в возрасте 1 - 6 лет, стоящих на учете для определения в муниципальные дошкольные образовательные организации</t>
  </si>
  <si>
    <t>Всего детей в возрасте 1 - 6 лет</t>
  </si>
  <si>
    <t>Доля выпускников муниципальных общеобразовательных организаций не получивших аттестат о среднем общем образовании, в общей численности  выпускников муниципальных общеобразовательных организаций</t>
  </si>
  <si>
    <t>Число выпускников 11 (12) классов, не получивших аттестат о среднем общем образовании</t>
  </si>
  <si>
    <t>Всего выпускников общеобразовательных организаций</t>
  </si>
  <si>
    <t>Удельный вес численности руководящих и педагогических работников организаций дошкольного, общего и дополнительного образования, прошедших повышение квалификации или профессиональную переподготовку, в общей численности руководящих и педагогических работников организаций дошкольного, общего и дополнительного образования.</t>
  </si>
  <si>
    <t>Количество введенных мест в объектах дошкольного образования</t>
  </si>
  <si>
    <t>места</t>
  </si>
  <si>
    <t>Число введенных мест в объектах дошкольного образования</t>
  </si>
  <si>
    <t>Удельный вес дошкольных образовательных организаций, использующих вариативные формы дошкольного образования, в общем количестве дошкольных образовательных организаций</t>
  </si>
  <si>
    <t>Число дошкольных образовательных организаций, использующих вариативные формы дошкольного образования</t>
  </si>
  <si>
    <t>Всего дошкольных образовательных организаций</t>
  </si>
  <si>
    <t>Удовлетворенность населения качеством дошкольного образования от общего числа опрошенных родителей, дети которых посещают детские дошкольные организации в соответствующем году</t>
  </si>
  <si>
    <t xml:space="preserve">Доля учащихся, изучающих коми язык, от общего количества обучающихся </t>
  </si>
  <si>
    <t>Количество учащихся, изучающих коми язык</t>
  </si>
  <si>
    <t>Доля учащихся в муниципальных общеобразовательных организациях, занимающихся во вторую смену, в общей численности обучающихся общеобразовательных организаций</t>
  </si>
  <si>
    <t>численность обучающихся, занимающихся во вторую смену (76-РИК раздел 1.2. строка 21 графа 5)</t>
  </si>
  <si>
    <t>Доля выпускников муниципальных общеобразовательных организаций сдавших единый государственный экзамен по русскому языку и математике, в общей численности выпускников муниципальных общеобразовательных организаций сдававших единый государственный экзамен по данным предметам</t>
  </si>
  <si>
    <t>Доля педагогических работников, прошедших аттестацию на высшую и первую квалификационные категории и соответствие занимаемой должности, от общего количества педагогических работников</t>
  </si>
  <si>
    <t>Доля образовательных организаций, принимающих участие в республиканских мероприятиях по выявлению, распространению и поддержке инновационного опыта работы государственных (муниципальных) образовательных организаций в Республике Коми (конкурс «Лучший детский сад Республики Коми», конкурс «Лучшие школы Республики Коми», конкурс «Инноватика в образовании» и др.) от общего количества образовательных организаций</t>
  </si>
  <si>
    <t>Количество образовательных организаций, принимающих участие в республиканских мероприятиях по выявлению, распространению и поддержке инновационного опыта работы</t>
  </si>
  <si>
    <t>Всего образовательных организаций</t>
  </si>
  <si>
    <t>Доля обучающихся, принимающих участие в муниципальных, республиканских, всероссийских олимпиадах, конкурсах, конференциях, соревнованиях, фестивалях, от общего количества обучающихся в возрасте от 5 до 18 лет</t>
  </si>
  <si>
    <t>Доля учащихся общеобразовательных  организаций, охваченных комплексной оценкой индивидуальных образовательных достижений («Портфолио ученика»), в общем количестве учащихся общеобразовательных  организаций</t>
  </si>
  <si>
    <t>Доля учащихся, для которых созданы все виды современных условий обучения, от общей численности учащихся общеобразовательных  организаций</t>
  </si>
  <si>
    <t>Количество учащихся, для которых созданы все виды современных условий обучения</t>
  </si>
  <si>
    <t xml:space="preserve">Доля муниципальных общеобразовательных организаций, в которых отсутствуют предписания надзорных органов, в общем количестве общеобразовательных организаций </t>
  </si>
  <si>
    <t>Число общеобразовательных организаций, в которых отсутствуют предписания надзорных органов</t>
  </si>
  <si>
    <t>всего общеобразовательных организаций</t>
  </si>
  <si>
    <t>Доля молодых людей в возрасте от 14 до 30 лет, принимающих участие в массовых молодёжных мероприятиях к общему количеству  молодёжи  в возрасте от 14 до 30 лет, проживающих на территории МОГО «Усинск»</t>
  </si>
  <si>
    <t xml:space="preserve">численность молодых людей в возрасте от 14 до 30 лет,   принимающих участие в массовых молодёжных мероприятиях </t>
  </si>
  <si>
    <t>Доля молодёжи в возрасте от 14 до 30 лет, участвующей в мероприятиях по развитию инновационного и предпринимательского потенциала молодёжи, от общего количества молодых людей в возрасте от 14 до 30 лет</t>
  </si>
  <si>
    <t>Доля граждан допризывного возраста, участвующих в мероприятиях по допризывной подготовке граждан, в общем количестве граждан допризывного возраста</t>
  </si>
  <si>
    <t>Доля общеобразовательных организаций, реализующих Программы развития воспитательной компоненты в школе, от общего количества общеобразовательных организаций</t>
  </si>
  <si>
    <t>Число общеобразовательных организаций, реализующих Программы развития воспитательной компоненты в школе</t>
  </si>
  <si>
    <t>Всего общеобразовательных организаций</t>
  </si>
  <si>
    <t>Доля выпускников 9 классов, получивших аттестат об основном общем образовании, от общего числа выпускников 9 классов;</t>
  </si>
  <si>
    <t>Количество организованных форм оздоровительного отдыха и занятости детей и подростков</t>
  </si>
  <si>
    <t>Доля  детей и подростков, охваченных различными формами отдыха, оздоровления и занятости, от общей численности детей школьного возраста</t>
  </si>
  <si>
    <t>Доля  детей, находящихся в трудной жизненной ситуации, охваченных различными формами оздоровления, отдыха и занятости, от общей численности детей, находящихся в трудной жизненной ситуации</t>
  </si>
  <si>
    <t>Доля учащихся, занимающихся техническими и военно-прикладными видами спорта, в общем количестве учащихся 8-11 классов общеобразовательных организаций</t>
  </si>
  <si>
    <t>Организация предоставления общедоступного бесплатного дошкольного образования</t>
  </si>
  <si>
    <t>Организация предоставления общедоступного бесплатного начального общего, основного общего,  среднего (полного) общего образования</t>
  </si>
  <si>
    <t xml:space="preserve">Организация предоставления дополнительного образования детей </t>
  </si>
  <si>
    <t>Обучающиеся с 1 по 4 класс</t>
  </si>
  <si>
    <t>Обучающиеся с 5 по 9 класс</t>
  </si>
  <si>
    <t>Обучающиеся с 10 по 11 класс</t>
  </si>
  <si>
    <t>Дети в возрасте от 1 года 6 месяцев до 7 лет</t>
  </si>
  <si>
    <t xml:space="preserve">Предоставление дополнительного образования </t>
  </si>
  <si>
    <t>Муниципальная программа «Развитие образования в 2015 – 2017 гг. и на период до 2020 г.»</t>
  </si>
  <si>
    <t>количество детей в возрасте 1-6 лет, проживающих на территории МО ГО "Усинск" (данные Комистата)</t>
  </si>
  <si>
    <t>численности детей 1-6 лет, которым предоставлена возможность получать услуги дошкольного образования (данные отчета 85-К раздел 2.2 строка 01 сумма граф 5-11)</t>
  </si>
  <si>
    <t>Подпрограмма 1. «Развитие дошкольного, общего и дополнительного образования детей в 2015 – 2017 гг. и на период до 2020 г.»</t>
  </si>
  <si>
    <t>Задача 1. Обеспечение доступности общего (дошкольного, начального, основного, среднего) и дополнительного образования</t>
  </si>
  <si>
    <t>Количество учителей, прошедших обучение по программам повышения квалификации по работе в системе дистанционного обучения</t>
  </si>
  <si>
    <t>чел</t>
  </si>
  <si>
    <t>Число учителей, прошедших обучение по программам повышения квалификации по работе в системе дистанционного обучения в год</t>
  </si>
  <si>
    <t>Задача 2. Повышение качества образования через обновление содержания общего образования (дошкольного, начального, основного, среднего) в соответствии с федеральными государственными образовательными стандартами нового поколения</t>
  </si>
  <si>
    <t>Удовлетворенность населения качеством  общего образования</t>
  </si>
  <si>
    <t>Подпрограмма 2. «Оздоровление, отдых детей и трудоустройство подростков в 2015 – 2017 гг. и на период до 2020 г.»</t>
  </si>
  <si>
    <t>Задача Организация процесса оздоровления,  отдыха и занятости детей и подростков</t>
  </si>
  <si>
    <t>Число детей и подростков, охваченных различными формами отдыха, оздоровления и занятости</t>
  </si>
  <si>
    <t>всего детей и подростков</t>
  </si>
  <si>
    <t>Число детей, находящихся в трудной жизненной ситуации, охваченных различными формами оздоровления, отдыха и занятости</t>
  </si>
  <si>
    <t>всего детей, находящихся в трудной жизненной ситуации</t>
  </si>
  <si>
    <t>Подпрограмма 3. «Дети и молодёжь в 2015 – 2017 гг. и на период до 2020 г.»</t>
  </si>
  <si>
    <t>Задача  1. Содействие учащимся и молодым людям в проявлении своей активности в общественной жизни, продвижение продуктов их научной и инновационной деятельности, поддержка детских, молодёжных социальных инициатив и предпринимательского потенциала</t>
  </si>
  <si>
    <t>Задача 2. Развитие системы мероприятий по воспитанию у детей и молодёжи гражданско-патриотической ответственности, формированию культуры межнациональных и межконфессиональных отношений</t>
  </si>
  <si>
    <t>Доля молодежи  в возрасте от 14 до 30 лет, задействованной в мероприятиях, направленных на формирование гражданско-патриотической ответственности, культуры межнациональных и межконфессиональных отношений, от общего количества молодежи в возрасте от 14 до 30 лет</t>
  </si>
  <si>
    <t>Доля  молодых людей в возрасте от 14 до 30 лет,  участвующих в деятельности патриотическо-молодежных объединениях, от общего количества молодых людей в возрасте от 14 до 30 лет</t>
  </si>
  <si>
    <t>Количество молодых людей в возрасте от 14 до 30 лет,  участвующих в деятельности общественных объединений, в волонтерском движении, в военно-патриотических клубах</t>
  </si>
  <si>
    <t>Количество учащихся 8-11кл, занимающихся техническими и военно-прикладными видами спорта</t>
  </si>
  <si>
    <t>Общее количество учащихся 8-11 классов общеобразовательных организаций</t>
  </si>
  <si>
    <t>Количество граждан допризывного возраста, участвующих в мероприятиях по допризывной подготовке граждан</t>
  </si>
  <si>
    <t>Общее количество граждан допризывного возраста</t>
  </si>
  <si>
    <t>Задача 3. Укрепление материально-технической и методической базы учреждений и организаций для реализации государственной молодёжной политики,   проектов патриотической направленности   на территории муниципального образования городского округа «Усинск»</t>
  </si>
  <si>
    <t xml:space="preserve">Количество учреждений и организаций, осуществляющих государственную молодежную политику и патриотическое воспитание граждан, улучшивших материально-технические  условия </t>
  </si>
  <si>
    <t xml:space="preserve">Число  учреждений и организаций, осуществляющих государственную молодежную политику и патриотическое воспитание граждан, улучшивших материально-технические  условия </t>
  </si>
  <si>
    <t>Подпрограмма 4. «Обеспечение реализации муниципальной программы «Развитие образования в 2015 – 2017 гг. и на период до 2020 г.»</t>
  </si>
  <si>
    <t>Уровень ежегодного выполнения основных мероприятий от общего количества основных мероприятий Подпрограммы 4</t>
  </si>
  <si>
    <t>Общее количество основных мероприятий Подпрограммы 4</t>
  </si>
  <si>
    <t>Количество выполненных основных мероприятий Подпрограммы 4</t>
  </si>
  <si>
    <t xml:space="preserve">   Статус    </t>
  </si>
  <si>
    <t>Ответственный, исполнитель,</t>
  </si>
  <si>
    <t xml:space="preserve">Код бюджетной  
  классификации
</t>
  </si>
  <si>
    <t>Расходы (тыс.руб.), годы</t>
  </si>
  <si>
    <t>ГРБС</t>
  </si>
  <si>
    <t xml:space="preserve">Рз,Пр </t>
  </si>
  <si>
    <t>Развитие образования в 2015 – 2017гг.  и на период до 2020 г.</t>
  </si>
  <si>
    <t>X</t>
  </si>
  <si>
    <t xml:space="preserve">ответственный 
исполнитель   УО АМО ГО «Усинск» 
</t>
  </si>
  <si>
    <t xml:space="preserve"> X </t>
  </si>
  <si>
    <t xml:space="preserve"> X  </t>
  </si>
  <si>
    <t xml:space="preserve">соисполнитель 
ГКУ РК «Центр занятости населения» г. Усинска
</t>
  </si>
  <si>
    <t xml:space="preserve">соисполнитель 
КПДН
</t>
  </si>
  <si>
    <t>Развитие дошкольного, общего и дополнительного образования детей в 2015-2017 гг. и на период до 2020 г.</t>
  </si>
  <si>
    <t xml:space="preserve">ответственный 
исполнитель   УО 
</t>
  </si>
  <si>
    <t xml:space="preserve">Задача 1 Обеспечение доступности общего (дошкольного, начального, основного, среднего) и дополнительного образования» 
</t>
  </si>
  <si>
    <t xml:space="preserve">Основное      
мероприятие   1.1
</t>
  </si>
  <si>
    <t>Создание условий, способствующих доступности общего и дополнительного образования</t>
  </si>
  <si>
    <t xml:space="preserve">Всего         </t>
  </si>
  <si>
    <t>Мероприятие   1.1.1</t>
  </si>
  <si>
    <t>Перепрофилирование помещений в дошкольные группы, ввод новых мест на объектах дошкольного образования</t>
  </si>
  <si>
    <t>УО АМО ГО «Усинск»</t>
  </si>
  <si>
    <t>Мероприятие   1.1.2</t>
  </si>
  <si>
    <t xml:space="preserve">Внедрение системы дистанционного обучения                 </t>
  </si>
  <si>
    <t>Задача 2. Повышение качества образования через обновление содержания общего образования (дошкольного, начального. основного, среднего) в соответствии с ФГОС нового поколения</t>
  </si>
  <si>
    <t xml:space="preserve">Основное мероприятие 1.2. </t>
  </si>
  <si>
    <t>Укрепление материально-технической базы организаций общего (дошкольного, начального, основного, среднего) и дополнительного образования</t>
  </si>
  <si>
    <t>Мероприятие 1.2.1.</t>
  </si>
  <si>
    <t>Совершенствование материально-технической базы образовательных организаций, реализующих образовательные программы дошкольного образования в соответствии с ФГОС</t>
  </si>
  <si>
    <t xml:space="preserve">Мероприятие 1.2.2. </t>
  </si>
  <si>
    <t xml:space="preserve">Создание и обновление единого банка данных о детях дошкольного возраста, в том числе о детях с ограниченными возможностями здоровья             </t>
  </si>
  <si>
    <t>Мероприятие 1.2.3.</t>
  </si>
  <si>
    <t xml:space="preserve">Оснащение общеобразовательных организаций мебелью, специализированными кабинетами, технологическим и компьютерным  оборудованием в соответствии с ФГОС </t>
  </si>
  <si>
    <t xml:space="preserve">Основное    мероприятие   1.3                    </t>
  </si>
  <si>
    <t xml:space="preserve">Основное мероприятие 1.4. </t>
  </si>
  <si>
    <t>Развитие системы профориентации учащихся</t>
  </si>
  <si>
    <t>Мероприятие 1.4.1.</t>
  </si>
  <si>
    <t>Модернизация материально-технического обеспечения  кабинетов технологии, кабинетов профориентации и приобретение учебно-методических пособий в образовательных организациях.</t>
  </si>
  <si>
    <t>Мероприятие 1.4.2</t>
  </si>
  <si>
    <t xml:space="preserve">Проведение профориентационных мероприятий, посвященных популяризации востребованных на рынке труда профессий и специальностей        </t>
  </si>
  <si>
    <t>Мероприятие 1.4.3.</t>
  </si>
  <si>
    <t>Создание и обновление виртуальных профориентационных кабинетов на сайтах образовательных организаций.</t>
  </si>
  <si>
    <t xml:space="preserve">Основное     мероприятие   1.5.                  </t>
  </si>
  <si>
    <t>Мероприятие 1.5.1.</t>
  </si>
  <si>
    <t>Создание здоровьесберегающей среды в образовательных организациях</t>
  </si>
  <si>
    <t>Мероприятие 1.5.2.</t>
  </si>
  <si>
    <t>Проведение муниципальных мероприятий среди образовательных организаций, премирование лучших образовательных организаций</t>
  </si>
  <si>
    <t>Задача 3. Развитие кадрового потенциала системы образования</t>
  </si>
  <si>
    <t xml:space="preserve">Основное мероприятие 1.6. </t>
  </si>
  <si>
    <t>Создание условий для совершенствования кадрового обеспечения системы образования.</t>
  </si>
  <si>
    <t>Мероприятие 1.6.1.</t>
  </si>
  <si>
    <t>Проведение муниципальных мероприятий среди педагогических работников, участие в республиканских, всероссийских мероприятиях (конкурсах, фестивалях, семинарах и др.), премирование лучших педагогов</t>
  </si>
  <si>
    <t>Мероприятие 1.6.2.</t>
  </si>
  <si>
    <t xml:space="preserve">Повышение квалификации руководящих и педагогических работников системы образования </t>
  </si>
  <si>
    <t>Задача 4 Развитие системы выявления и поддержки одаренных детей</t>
  </si>
  <si>
    <t xml:space="preserve">Основное     мероприятие   1.7.                    </t>
  </si>
  <si>
    <t>Создание условий для выявления и поддержки одаренных детей</t>
  </si>
  <si>
    <t>Мероприятие 1.7.1.</t>
  </si>
  <si>
    <t>Проведение муниципальных мероприятий среди обучающихся, участие обучающихся в республиканских, всероссийских мероприятиях (фестивалях, конкурсах, олимпиадах и др.), премирование лучших обучающихся стипендиями и премиями</t>
  </si>
  <si>
    <t>Задача 5 Совершенствование инфраструктуры образовательных организаций</t>
  </si>
  <si>
    <t xml:space="preserve">Основное     мероприятие   1.8.               </t>
  </si>
  <si>
    <t>Создание условий для модернизации инфраструктуры образовательных организаций</t>
  </si>
  <si>
    <t>Мероприятие 1.8.1.</t>
  </si>
  <si>
    <t>Проведение текущего ремонта в образовательных организациях и обустройство прилегающих территорий</t>
  </si>
  <si>
    <t>Мероприятие 1.8.2.</t>
  </si>
  <si>
    <t>Обеспечение  доступа к сети интернет образовательных организаций</t>
  </si>
  <si>
    <t>Мероприятие 1.8.3.</t>
  </si>
  <si>
    <t>Оснащение новых зданий образовательных организаций</t>
  </si>
  <si>
    <t xml:space="preserve">Основное     мероприятие   1.9.               </t>
  </si>
  <si>
    <t xml:space="preserve">УО АМО ГО «Усинск» </t>
  </si>
  <si>
    <t>Оздоровление, отдых детей и трудоустройство подростков в 2015-2017 гг. и на период до 2020 г.</t>
  </si>
  <si>
    <t xml:space="preserve">ответственный 
исполнитель   
подпрограммы  
УО АМО ГО «Усинск»
</t>
  </si>
  <si>
    <t>ответственный исполнитель УО АМО ГО «Усинск»</t>
  </si>
  <si>
    <t>соисполнитель ГКУ РК «Центр занятости населения» г. Усинска</t>
  </si>
  <si>
    <t>соисполнитель КПДН</t>
  </si>
  <si>
    <t>соисполнитель ГБУЗ РК «Усинская центральная районная больница» (далее – УЦРБ)</t>
  </si>
  <si>
    <t>соисполнитель УФКиС АМО ГО «Усинск»</t>
  </si>
  <si>
    <t>соисполнитель Отделение социальной помощи семье и детям территориального центра социального обслуживания населения</t>
  </si>
  <si>
    <t>Задача Организация процесса оздоровления,отдыха  и занятости детей и подростков</t>
  </si>
  <si>
    <t>Основное    мероприятие  2.2.</t>
  </si>
  <si>
    <t>Организация  круглогодичного оздоровления, отдыха и занятости детей и несовершеннолетних подростков за счет средств местного бюджета</t>
  </si>
  <si>
    <t>Мероприятие 2.2.1</t>
  </si>
  <si>
    <t>Организация оздоровления и отдыха детей в загородных лагерях за пределами МОГО "Усинск"</t>
  </si>
  <si>
    <t>Мероприятие 2.2.2</t>
  </si>
  <si>
    <t>Организация оздоровления и отдыха и занятости детей, в т.ч трудоустройство несовершеннолетних подростков в летний период на территории МОГО "Усинск"</t>
  </si>
  <si>
    <t xml:space="preserve">УО АМО ГО «Усинск»                                  Соисполнитель
ГКУ РК «Центр занятости населения» г. Усинска,
КПДН,
ГБУЗ РК «УЦРБ»,
УФКиС
</t>
  </si>
  <si>
    <t>Мероприятие 2.2.3</t>
  </si>
  <si>
    <t>Содействие организации малозатратных форм организации отдыха молодежи: тематических лагерей, туристических слетов и организация деятельности студенческих и молодежных трудовых отрядов и участие в республиканском слете участников лагерей труда и отдыха</t>
  </si>
  <si>
    <t xml:space="preserve">УО АМО ГО «Усинск»                                 Соисполнитель
Отделение социальной помощи семье и детям территориального центра социального обслуживания населения, ГКУ РК «Центр занятости населения» г. Усинска,
КПДН
</t>
  </si>
  <si>
    <t>Мероприятие 2.2.4</t>
  </si>
  <si>
    <t>Взаимодействие с представителями государственных, муниципальных надзорных органов по вопросам проведения приемки лагерей с дневным пребыванием детей, организованных на базе общеобразовательных и спортивных организаций</t>
  </si>
  <si>
    <t>Мероприятие 2.2.5</t>
  </si>
  <si>
    <t>Обеспечение контроля за деятельностью детских оздоровительных лагерей, расположенных на территории МОГО «Усинск» и за его пределами.</t>
  </si>
  <si>
    <t>Мероприятие 2.2.6</t>
  </si>
  <si>
    <t>Формирование педагогических (медицинских) кадров для работы в лагерях с дневным пребыванием детей, организованных на базе общеобразовательных и спортивных организаций и за пределами  МОГО «Усинск»</t>
  </si>
  <si>
    <t>Дети и молодёжь в 2015-2017 гг. и на период до 2020 г</t>
  </si>
  <si>
    <t xml:space="preserve">ответственный 
исполнитель   
подпрограммы  
УО АМО ГО «Усинск»
</t>
  </si>
  <si>
    <t xml:space="preserve">соисполнитель 1
УКиНП АМО ГО «Усинск»
</t>
  </si>
  <si>
    <t xml:space="preserve">соисполнитель2 
Отдел военного
комиссариата
Республики
Коми по г.Усинск и Усинскому району (далее – ОВК РК)
</t>
  </si>
  <si>
    <t xml:space="preserve">соисполнитель 3 
ОО «СВАЧиЛВ»
</t>
  </si>
  <si>
    <t xml:space="preserve">соисполнитель 4 
ГБУЗ РК «Усинская центральная районная больница» (далее – УЦРБ)
</t>
  </si>
  <si>
    <t>Задача 1. Содействие детям и молодёжи  в проявлении своей активности в общественной жизни, продвижение продуктов научной и инновационной деятельности, поддержка детских, молодёжных социальных инициатив и предпринимательского потенциала</t>
  </si>
  <si>
    <t>Основное мероприятие 3.1</t>
  </si>
  <si>
    <t xml:space="preserve">Обеспечение поддержки детских, молодёжных социальных инициатив и предпринимательского потенциала, пропаганды здорового образа жизни среди молодёжи </t>
  </si>
  <si>
    <t>Мероприятие 3.1.1</t>
  </si>
  <si>
    <t>Организация и проведение муниципальных мероприятий, форумов, творческих конкурсов, социальных проектов, фестивалей, спортивных соревнований, турниров, праздников.</t>
  </si>
  <si>
    <t>Мероприятие 3.1.2</t>
  </si>
  <si>
    <t xml:space="preserve">Участие в республиканских и российских форумах творческих конкурсах, социальных проектах, семинарах, фестивалях, туристических слетах, тематических лагерях, турнирах </t>
  </si>
  <si>
    <t>Мероприятие 3.1.3</t>
  </si>
  <si>
    <t>Организация и проведение социологического анкетирования молодёжи. Подготовка и распространение листовок, плакатов, буклетов, брошюр и др. по молодежной и патриотической тематике.</t>
  </si>
  <si>
    <t>Мероприятие 3.1.4</t>
  </si>
  <si>
    <t xml:space="preserve">Организация и проведение мероприятий, направленных на развитие и поддержку волонтерского движения </t>
  </si>
  <si>
    <t>Мероприятие 3.1.5</t>
  </si>
  <si>
    <t xml:space="preserve">Проведение тематических олимпиад и конкурсов, организация мероприятий направленных на пропаганду семейных ценностей </t>
  </si>
  <si>
    <t>Мероприятие 3.1.6</t>
  </si>
  <si>
    <t>Организация деятельности Молодежного парламента МО ГО «Усинск»: проведение сессий, выборов, семинаров, работа общественной приемной, реализация проектов.</t>
  </si>
  <si>
    <t>Мероприятие 3.1.7</t>
  </si>
  <si>
    <t xml:space="preserve">Вручение      грантов творческой  молодежи, талантливым спортсменам, отличникам     учебы, активистам  молодежного движения, в т.ч. организация  и проведение  церемонии "Успех"   в сфере       культуры, спорта, и  молодежной общественной  жизни   </t>
  </si>
  <si>
    <t>Мероприятие 3.1.8</t>
  </si>
  <si>
    <t>Обеспечение деятельности МБУ «Молодежный центр»</t>
  </si>
  <si>
    <t>Мероприятие 3.1.9</t>
  </si>
  <si>
    <t xml:space="preserve">Создание и деятельность проектного комитета по развитию  и поддержке молодежных некоммерческих организаций и объединений, реализация проектов.  </t>
  </si>
  <si>
    <t>Задача 2.  Развитие системы мероприятий по воспитанию у детей и молодёжи гражданско-патриотической ответственности, формированию культуры межнациональных и межконфессиональных отношений</t>
  </si>
  <si>
    <t>Основное мероприятие 3.2</t>
  </si>
  <si>
    <t xml:space="preserve"> Организация мероприятий, направленных на формирование у молодёжи гражданско-патриотической ответственности, культуры межнациональных и межконфессиональных отношений </t>
  </si>
  <si>
    <t>Мероприятие 3.2.1</t>
  </si>
  <si>
    <t>Организация и проведение фотовыставок, акций, марафонов, патриотических десантов</t>
  </si>
  <si>
    <t>УК и НП</t>
  </si>
  <si>
    <t>Мероприятие 3.2.2</t>
  </si>
  <si>
    <t>Организация и проведение мероприятий, посвященных памятным датам Российской истории</t>
  </si>
  <si>
    <t>Мероприятие 3.2.3</t>
  </si>
  <si>
    <t>Организация курсов повышения квалификации педагогов по патриотическому воспитанию  обучающихся</t>
  </si>
  <si>
    <t>Мероприятие 3.2.4</t>
  </si>
  <si>
    <t>Проведение  муниципальных мероприятий патриотической направленности  в т.ч. для молодежи допризывного и призывного возраста.</t>
  </si>
  <si>
    <t xml:space="preserve">УО АМО ГО «Усинск»                 Соисполнитель
ОВК РК,
ОО «СВАЧиЛВ», ГБУЗ РК «УЦРБ»
</t>
  </si>
  <si>
    <t>Мероприятие 3.2.5</t>
  </si>
  <si>
    <t>Участие в республиканских, межрегиональных, всероссийских мероприятиях патриотической направленности, в т.ч. для молодежи допризывного и призывного возраста.</t>
  </si>
  <si>
    <t>Задача 3.   Укрепление материально-технической и методической базы учреждений и организаций для реализации государственной молодёжной политики,   проектов патриотической направленности   на территории муниципального образования городского округа «Усинск»</t>
  </si>
  <si>
    <t>Основное мероприятие 3.3</t>
  </si>
  <si>
    <t>Совершенствование материально-технического и методического обеспечения мероприятий молодёжной политики,  проектов патриотической направленности  на территории МО ГО «Усинск»</t>
  </si>
  <si>
    <t>Мероприятие 3.3.1</t>
  </si>
  <si>
    <t>Приобретение оборудования для работы с общественными объединениями и волонтерскими организациями.</t>
  </si>
  <si>
    <t>Мероприятие 3.3.2</t>
  </si>
  <si>
    <t>Укрепление материально-технической базы кабинетов по ОВС, музеев боевой и трудовой славы, клубов патриотической направленности, стрелковых тиров образовательных организаций, патриотических центров, в том числе для занятий с допризывной молодёжью</t>
  </si>
  <si>
    <t>Обеспечение реализации муниципальной программы «Развитие образования в 2015 – 2017 гг. и на период до 2020 г.»</t>
  </si>
  <si>
    <t>Задача 1. Обеспечение предоставления общедоступного дошкольного образования</t>
  </si>
  <si>
    <t>Основное мероприятие 4.1</t>
  </si>
  <si>
    <t>Обеспечение присмотра и ухода за детьми, включая организацию их питания и режима дня</t>
  </si>
  <si>
    <t>Задача 2. Обеспечение предоставления общедоступного начального общего, основного общего, среднего общего образования по основным образовательным программам</t>
  </si>
  <si>
    <t>Основное мероприятие 4.4</t>
  </si>
  <si>
    <t>Задача 3. Обеспечение предоставления дополнительного образования</t>
  </si>
  <si>
    <t>Основное мероприятие 4.6</t>
  </si>
  <si>
    <t>Осуществление дополнительного  образования</t>
  </si>
  <si>
    <t>Задача 4. Обеспечение выполнения мероприятий Программы</t>
  </si>
  <si>
    <t>Основное мероприятие 4.7</t>
  </si>
  <si>
    <t>Основное мероприятие 4.8</t>
  </si>
  <si>
    <t>Основное мероприятие 4.9</t>
  </si>
  <si>
    <t>сводная бюджетная роспись план на 01.01.2015 г.</t>
  </si>
  <si>
    <t>Ресурсное обеспечение и прогнозная (справочная) оценка расходов федерального бюджета, республиканского бюджета Республики Коми, бюджета МО ГО "Усинск" и юридических лиц на реализацию целей муниципальной программы «Развитие образования в 2015 – 2017 гг. и на период до 2020 г.»</t>
  </si>
  <si>
    <t>Муниципальная программа «Развитие образования в 2015 – 2017 гг.  и на период до 2020 г.»</t>
  </si>
  <si>
    <t>Основное    мероприятие  2.1</t>
  </si>
  <si>
    <t>Расходы за счет субсидии на мероприятия по проведению оздоровительной кампании детей</t>
  </si>
  <si>
    <t>Мероприятие 2.1.1</t>
  </si>
  <si>
    <t>Организация оздоровления и отдыха детей в загородных лагерях за пределами МОГО "Усинск" за счет средств республиканского бюджета</t>
  </si>
  <si>
    <t>Дети и молодёжь в 2015-2017 гг. и на период до 2020 г.</t>
  </si>
  <si>
    <t>Обеспечение реализации муниципальной программы «Развитие образования в 2015 – 2017 и на период до 2020 года»</t>
  </si>
  <si>
    <t>Основное мероприятие 4.2</t>
  </si>
  <si>
    <t>Расходы за счет 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</si>
  <si>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Основное мероприятие 4.3</t>
  </si>
  <si>
    <t>Расходы за счет субвенции на реализацию муниципальными дошкольными и муниципальными общеобразовательными организациями в Республике Коми образовательных программ</t>
  </si>
  <si>
    <t>Основное мероприятие 4.5</t>
  </si>
  <si>
    <t>Расходы за счет иных межбюджетных трансфертов на организацию питания обучающихся 1 –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</si>
  <si>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2015 (план)</t>
  </si>
  <si>
    <t>Сводная бюджетная роспись на 01.01.2015 г.</t>
  </si>
  <si>
    <t>наименование муниципальной подпрограммы, ведомственной целевой программы, основного мероприятия, мероприятий реализуемых в рамках основного мероприятия, контрольное событие</t>
  </si>
  <si>
    <t>ответственный исполнитель</t>
  </si>
  <si>
    <t>начало реализации</t>
  </si>
  <si>
    <t>окончание реализации (дата контрольного события)</t>
  </si>
  <si>
    <t>КБК</t>
  </si>
  <si>
    <t>2015 г.</t>
  </si>
  <si>
    <t>I</t>
  </si>
  <si>
    <t>II</t>
  </si>
  <si>
    <t>III</t>
  </si>
  <si>
    <t>IV</t>
  </si>
  <si>
    <t>Подпрограмма 1. Развитие дошкольного, общего и дополнительного образования детей в 2015 – 2017 гг. и на период до 2020 г.</t>
  </si>
  <si>
    <t>Основное мероприятие 1.1. Создание условий, способствующих доступности общего и дополнительного образования</t>
  </si>
  <si>
    <t>V</t>
  </si>
  <si>
    <t>Мероприятие 1.1.1. Перепрофилирование помещений в дошкольные группы, ввод новых мест на объектах дошкольного образования</t>
  </si>
  <si>
    <t>Повышение уровня обеспеченности объектами дошкольного образования, ввод мест в объектах дошкольного образования</t>
  </si>
  <si>
    <t xml:space="preserve">Мероприятие  1.1.2. Внедрение системы дистанционного обучения                 </t>
  </si>
  <si>
    <t>Обеспечение доступности образования за счет внедрения в образовательный процесс информационно-образовательной среды, в т. ч. в малокомплектных школах; создание эффективной системы дистанционного обучения детей-инвалидов; расширение возможностей профильного и предпрофильного обучения</t>
  </si>
  <si>
    <t>Контрольное  событие № 1. Дистанционное обучение будет осуществляться: в 2015 г. - базовой (опорной) СОШ № 4 учащихся  малокомплектных школ с. Усть-Лыжа, д. Денисовка, Захарвань; в 2016 г. - базовой (опорной) СОШ № 3 профильное и предпрофильное обучение учащихся школы с. Усть-Уса; в 2017 г. - базовой (опорной) СОШ № 3 профильное и предпрофильное обучение учащихся школ с. Мутный Материк, с. Щельябож; будет осуществляться дистанционное обучение учащихся-инвалидов на базе опорной СОШ № 6.</t>
  </si>
  <si>
    <t>Основное мероприятие 1.2. Укрепление материально-технической базы учреждений общего (дошкольного, начального, основного, среднего) и дополнительного образования</t>
  </si>
  <si>
    <t>Удовлетворенность населения качеством дошкольного и общего образования от общего числа опрошенных  родителей, дети которых посещают образовательные организации в соответствующем году составит -  95 и 87,3% соответственно</t>
  </si>
  <si>
    <t>Мероприятие 1.2.1. Совершенствование материально-технической базы образовательных организаций, реализующих образовательные программы дошкольного образования, в соответствии с ФГОС</t>
  </si>
  <si>
    <t>Повышение качества предоставляемых услуг, Повышение уровня удовлетворенности населения качеством образования</t>
  </si>
  <si>
    <t xml:space="preserve">Мероприятие 1.2.2. Создание и обновление единого банка данных о детях дошкольного возраста, в том числе о детях с ограниченными возможностями здоровья             </t>
  </si>
  <si>
    <t>Повышение качества предоставляемых услуг</t>
  </si>
  <si>
    <t>Мероприятие 1.2.3. Оснащение общеобразовательных организаций мебелью, специализированными кабинетами, технологическим и компьютерным оборудованием, в соответствии с ФГОС</t>
  </si>
  <si>
    <t>Повышение уровня удовлетворенности населения качеством образования</t>
  </si>
  <si>
    <r>
      <t>Контрольное  событие</t>
    </r>
    <r>
      <rPr>
        <sz val="10"/>
        <color theme="1"/>
        <rFont val="Times New Roman"/>
        <family val="1"/>
        <charset val="204"/>
      </rPr>
      <t xml:space="preserve"> № 2</t>
    </r>
    <r>
      <rPr>
        <sz val="10"/>
        <rFont val="Times New Roman"/>
        <family val="1"/>
        <charset val="204"/>
      </rPr>
      <t xml:space="preserve">.Будут оснащены в соответствии с требованиями ФГОС в 2015 году 22 образовательные организации , в 2016 году - 16 образовательных организаций, в 2017 году - 19 образовательных организаций              </t>
    </r>
  </si>
  <si>
    <t xml:space="preserve">Основное мероприятие 1.3. Организация и проведение государственной  итоговой аттестации учащихся 9, 11(12) классов             </t>
  </si>
  <si>
    <t xml:space="preserve">  Доля выпускников муниципальных общеобразовательных организаций сдавших единый государственный экзамен по русскому языку и математике, в общей численности выпускников муниципальных общеобразовательных организаций сдававших единый государственный экзамен по данным предметам- не менее 99.7%. Доля выпускников 9 классов, получивших аттестат об основном общем образовании, от общего числа выпускников 9 классов- не менее 97,4 %</t>
  </si>
  <si>
    <r>
      <t>Контрольное  событи</t>
    </r>
    <r>
      <rPr>
        <sz val="10"/>
        <color theme="1"/>
        <rFont val="Times New Roman"/>
        <family val="1"/>
        <charset val="204"/>
      </rPr>
      <t>е № 3</t>
    </r>
    <r>
      <rPr>
        <sz val="10"/>
        <rFont val="Times New Roman"/>
        <family val="1"/>
        <charset val="204"/>
      </rPr>
      <t xml:space="preserve">. Выпускники школ получат аттестат о среднем общем образовании  в: 2015 году- 306 чел; 2016 году- 272 чел; 2017 году- 304 чел.                                </t>
    </r>
  </si>
  <si>
    <t>Основное мероприятие 1.4.  Развитие системы профориентации учащихся</t>
  </si>
  <si>
    <t>Доля учащихся, принимающих участие в мероприятиях, профориентационной направленности, от общего количества учащихся общеобразовательных организаций составит 70 %</t>
  </si>
  <si>
    <t>Мероприятие 1.4.1. Модернизация материально-технического обеспечения  кабинетов технологии, кабинетов профориентации и приобретение учебно-методических пособий в образовательных организациях</t>
  </si>
  <si>
    <t>Обновлённая муниципальная  инфраструктура профориентационной работы, обеспечивающая сопровождение профессионального самоопределения, профессионального выбора учащихся</t>
  </si>
  <si>
    <t>Мероприятие 1.4.2. Проведение профориентационных мероприятий, посвященных популяризации востребованных на рынке труда профессий и специальностей</t>
  </si>
  <si>
    <t>Популяризация среди учащихся  востребованных на рынке труда профессий и специальностей</t>
  </si>
  <si>
    <t>Мероприятие 1.4.3. Создание и обновление виртуальных профориентационных кабинетов на сайтах образовательных организаций</t>
  </si>
  <si>
    <t>Создание единой открытой профориентационной информационной среды</t>
  </si>
  <si>
    <t>Контрольное  событие № 4.  Будут реализовывать программы по профессиональной ориентации и самоопределению учащихся в 2015 г.-8 общеобразовательных организаций , в 2016 г.-9 общеобразовательных организаций, в 2017 г.-11 общеобразовательных организаций.</t>
  </si>
  <si>
    <t>Основное мероприятие 1.5. Проведение муниципальных мероприятий</t>
  </si>
  <si>
    <t>Удовлетворенность населения качеством общего образования от общего числа опрошенных  родителей, дети которых посещают общеобразовательные организации в соответствующем году составит 87,5%</t>
  </si>
  <si>
    <t>Мероприятие 1.5.1.  Создание здоровьесберегающей среды в образовательных организациях</t>
  </si>
  <si>
    <t>Сохранение и укрепление здоровья учащихся путем улучшения их питания  в общеобразовательных организациях и своевременного оказания психолого-педагогической, медицинской и социальной помощи</t>
  </si>
  <si>
    <t>Мероприятие 1.5.2. Проведение муниципальных мероприятий среди образовательных организаций, премирование лучших образовательных организаций</t>
  </si>
  <si>
    <t>Ежегодное награждение  победителей и призеров конкурса среди образовательных организаций по подготовке к началу нового учебного года</t>
  </si>
  <si>
    <t>Контрольное событие № 5 Проведение конкурса на лучшую подготовку к новому учебному году среди общеобразовательных организаций и дошкольных образовательных организаций</t>
  </si>
  <si>
    <t xml:space="preserve">Основное мероприятие 1.6. 
Создание условий для совершенствования кадрового обеспечения системы образования.
</t>
  </si>
  <si>
    <t>Доля педагогических и управленческих кадров образовательных организаций, прошедших повышение квалификации от общего количества педагогических и управленческих кадров составит 29,5%</t>
  </si>
  <si>
    <t>Мероприятие 1.6.1. Проведение муниципальных мероприятий среди педагогических работников, участие в республиканских, всероссийских мероприятиях (конкурсах, фестивалях, семинарах и др.), премирование лучших педагогов</t>
  </si>
  <si>
    <t>Обеспечение условий для повышения квалификации педагогических и управленческих кадров, стимулирования творческого развития педагогов, совершенствования их педагогического мастерства</t>
  </si>
  <si>
    <t xml:space="preserve">Мероприятие 1.6.2. Повышение квалификации руководящих и педагогических работников системы образования </t>
  </si>
  <si>
    <t xml:space="preserve">Контрольное событие №7  образовательные организации примут участие в республиканских мероприятиях по выявлению, распространению и поддержке инновационного опыта работы (муниципальных) образовательных организаций в Республике Коми (конкурс «Лучший детский сад Республики Коми», конкурс «Лучшие школы Республики Коми», конкурс «Инноватика в образовании» и др.)
</t>
  </si>
  <si>
    <t xml:space="preserve">Основное мероприятие 1.7. 
Создание условий для выявления и поддержки одаренных детей
</t>
  </si>
  <si>
    <t>Доля обучающихся, принимающих участие в муниципальных, республиканских, всероссийских олимпиадах, конкурсах, конференциях, соревнованиях, фестивалях составит 57 %</t>
  </si>
  <si>
    <t>Мероприятие 1.7.1. Проведение муниципальных мероприятий среди обучающихся, участие обучающихся в республиканских, всероссийских мероприятиях (фестивалях, конкурсах, олимпиадах и др.), премирование лучших обучающихся стипендиями и премиями</t>
  </si>
  <si>
    <t>Повышение доли обучающихся, принимающих участие в муниципальных, республиканских, всероссийских олимпиадах, конкурсах, конференциях, соревнованиях, фестивалях</t>
  </si>
  <si>
    <t>Контрольное  событие № 9.  Примут участие в муниципальных, республиканских, всероссийских олимпиадах, конкурсах, конференциях, соревнованиях, фестивалях по итогам 2015 г. - не менее 4500 обучающихся ; по итогам 2016 г. - не менее 4550 обучающихся; по итогам 2017 г. - не менее 4600 обучающихся</t>
  </si>
  <si>
    <t xml:space="preserve">Основное мероприятие 1.8. 
Создание условий для модернизации инфраструктуры образовательных организаций
</t>
  </si>
  <si>
    <t>Доля  муниципальных общеобразовательных учреждений, соответствующим современным требованиям обучения, в общем количестве муниципальных общеобразовательных учреждений</t>
  </si>
  <si>
    <t>Мероприятие  1.8.1 . Проведение текущего ремонта в образовательных организациях и обустройство прилегающих территорий</t>
  </si>
  <si>
    <t>Ремонт зданий (помещений)   образовательных учреждений, создание условий для качественного предоставления услуг</t>
  </si>
  <si>
    <t>Мероприятие 1.8.2.  Обеспечение  доступа к сети интернет образовательных организаций</t>
  </si>
  <si>
    <t>Соблюдение санитарных норм и правил, обеспечение безопасности детей</t>
  </si>
  <si>
    <t>Мероприятие 1.8.3. Оснащение  новых зданий образовательных организаций</t>
  </si>
  <si>
    <t xml:space="preserve">Контрольное  событие №10. Все общеобразовательные организации  (100%)  ежегодно будут обеспечены современными условиями обучения. </t>
  </si>
  <si>
    <t>Основное мероприятие  1.9. Строительство и реконструкция образовательных организаций</t>
  </si>
  <si>
    <t>Предоставление возможности обучающимся образовательных организаций в получении доступного и качественного образования</t>
  </si>
  <si>
    <t xml:space="preserve">Подпрограмма 2.  Оздоровление, отдых детей и трудоустройство подростков в 2015 – 2017 гг. и на период до 2020 г. </t>
  </si>
  <si>
    <t>Основное мероприятие 2.1. Расходы за счет субсидии на мероприятия по проведению оздоровительной кампании детей</t>
  </si>
  <si>
    <t>Доля детей и подростков, охваченных различными формами отдыха и оздоровления от общей численности детей школьного возраста к 2020г составит 48,7%. Доля детей, находящихся в трудной жизненной ситуации, охваченных различными видами отдыха, оздоровления и занятости, от общей численности детей, находящихся в тжс к 2020 г составит 48,5%. Ежегодно будет организовано не менее 52 форм оздоровительного отдыха и занятости</t>
  </si>
  <si>
    <t>Мероприятие 2.1.1. Организация оздоровления и отдыха детей в загородных оздоровительных лагерях за пределами МОГО «Усинск» за счет средств республиканского бюджета</t>
  </si>
  <si>
    <t>Обеспечение оздоровления, отдыха детей и подростков, в том числе детей находящихся в трудной жизненной ситуации</t>
  </si>
  <si>
    <t xml:space="preserve">Контрольное  событие №12. Заключено соглашение о предоставлении из РБ субсидии на мероприятия по оздоровлению детей  и приобретение путевок в лагеря       </t>
  </si>
  <si>
    <t>Основное мероприятие 2.2 Организация  круглогодичного  оздоровления,  отдыха и занятости детей и несовершеннолетних подростков за счет средств местного бюджета</t>
  </si>
  <si>
    <t>Доля детей и подростков, охваченных различными формами отдыха и оздоровления от общей численности детей школьного возраста к 2020г составит 48,7%. Доля детей, находящихся в трудной жизненной ситуации, охваченных различными видами отдыха, оздоровления и занятости, от общей численности детей, находящихся в тжс к 2020 г составит 48,5%. Ежегодно будет организовано  не менее 52 форм оздоровительного отдыха и занятости</t>
  </si>
  <si>
    <t>Мероприятие 2.2.1. Организация оздоровления  и отдыха детей в загородных лагерях за пределами МОГО «Усинск»</t>
  </si>
  <si>
    <t>Мероприятие 2.2.2. Организация оздоровления и отдыха и занятости детей, в т.ч. трудоустройство несовершеннолетних   подростков в летний период на территории МОГО «Усинск»</t>
  </si>
  <si>
    <t>Мероприятие 2.2.3. Содействие организации малозатратных форм организации отдыха молодежи: тематических лагерей, туристических слетов и организация деятельности студенческих и молодежных трудовых отрядов и участие в республиканском слете участников лагерей труда и отдыха</t>
  </si>
  <si>
    <t>Занятость подростков в летний период</t>
  </si>
  <si>
    <t>Мероприятие  2.2.4. Взаимодействие с представителями государственных, муниципальных надзорных органов по вопросам проведения приемки лагерей с дневным пребыванием детей, организованных на базе общеобразовательных и спортивных организаций</t>
  </si>
  <si>
    <t>Выполнение санитарно-гигиенических норм и правил  к организации открытия лагерей с дневным пребыванием детей</t>
  </si>
  <si>
    <t>Мероприятие  2.2.5. Обеспечение контроля за деятельностью детских оздоровительных лагерей, расположенных на территории МОГО «Усинск» и за его пределами</t>
  </si>
  <si>
    <t>Контроль  за работой лагерей, для осуществления качественного полноценного отдыха детей</t>
  </si>
  <si>
    <t xml:space="preserve">Мероприятие 2.2.6. Формирование педагогических (медицинских) кадров для работы в лагерях с дневным пребыванием детей, организованных на базе общеобразовательных и спортивных организаций и за пределами  МОГО «Усинск».         </t>
  </si>
  <si>
    <t>Обеспечение лагерей всех типов и видов квалифицированными педагогами  для работы с детьми и медперсоналом для оказания первой помощи детям</t>
  </si>
  <si>
    <t>Подпрограмма 3.  Дети и молодежь в 2015 – 2017 гг. и на период до 2020 г.</t>
  </si>
  <si>
    <t xml:space="preserve">Основное мероприятие 3.1.
Обеспечение поддержки детских, молодёжных социальных инициатив и предпринимательского потенциала, пропаганды здорового образа жизни среди молодёжи 
</t>
  </si>
  <si>
    <t>Доля молодых людей в возрасте от 14 до 30 лет, принимающих участие в массовых молодёжных мероприятиях к общему количеству молодёжи  в возрасте от 14 до 30 лет, проживающей на территории МО ГО «Усинск» составит 22%</t>
  </si>
  <si>
    <t>Мероприятие 3.1.1. Организация и проведение муниципальных мероприятий, форумов, творческих конкурсов, социальных проектов, фестивалей, спортивных соревнований, турниров, праздников</t>
  </si>
  <si>
    <t>Формирование активной позиции молодежи, поддержка творческой и спортивной молодежи</t>
  </si>
  <si>
    <t xml:space="preserve">Мероприятие 3.1.2. Участие в республиканских и российских форумах, творческих конкурсах, социальных проектах, семинарах, фестивалях, туристических слетах, тематических лагерях, турнирах </t>
  </si>
  <si>
    <t>Мероприятие 3.1.3.Организация и проведение социологического анкетирования молодежи.  Подготовка и распространение листовок, плакатов, буклетов, брошюр и др. по молодежной и патриотической тематике</t>
  </si>
  <si>
    <t>Пропаганда нравственных ценностей общества среди молодежи</t>
  </si>
  <si>
    <t xml:space="preserve">Мероприятие 3.1.4. Организация и проведение мероприятий, направленных на развитие и поддержку волонтерского движения </t>
  </si>
  <si>
    <t>Поддержка добровольческой инициативы в молодежной среде</t>
  </si>
  <si>
    <t xml:space="preserve">Мероприятие 3.1.5.  Проведение тематических олимпиад и конкурсов, организация мероприятий направленных на пропаганду семейных ценностей </t>
  </si>
  <si>
    <t>Формирование у молодежи семейных ценностей</t>
  </si>
  <si>
    <t>Мероприятие 3.1.6. Организация деятельности Молодежного парламента МО ГО «Усинск»: проведение сессий, выборов, семинаров, работа общественной приемной, реализация проектов</t>
  </si>
  <si>
    <t>Обеспечение влияния молодежи на государственную молодежную политику. Создание механизма участия молодежи в деятельности органов местного самоуправления</t>
  </si>
  <si>
    <t xml:space="preserve">Мероприятие 3.1.7.  Вручение      грантов творческой  молодежи, талантливым спортсменам, отличникам учебы, активистам  молодежного движения, в т.ч. организация  и проведение  церемонии «Успех»   в сфере       культуры, спорта, и  молодежной общественной  жизни   </t>
  </si>
  <si>
    <t>Поддержка творческой, спортивной и социальной активной молодежи</t>
  </si>
  <si>
    <t>Мероприятие 3.1.8.Обеспечение деятельности МБУ «Молодежный центр»</t>
  </si>
  <si>
    <t>Создание условий для проявления молодежной инициативы, развития творческого потенциала, формирование активной социальной позиции, возможности неформального общения молодых</t>
  </si>
  <si>
    <t>Мероприятие 3.1.9.  Создание и деятельность проектного комитета по развитию  и поддержке молодежных некоммерческих организаций и объединений, реализация проектов</t>
  </si>
  <si>
    <t>Поддержка молодежной инициативы доброльческой, спортивной, социальной, культурно-досуговой и пр. направленности</t>
  </si>
  <si>
    <t>Контрольное  событие №14
Численность молодых людей, принимающих участие в социально значимых мероприятиях, проектах молодежной политики составит: 2015г. - 3083ч; 2016г. - 3154ч; 2017г . - 3225ч.</t>
  </si>
  <si>
    <t xml:space="preserve">Основное мероприятие 3.2. 
Организация мероприятий, направленных на формирование у молодёжи гражданско-патриотической ответственности, культуры межнациональных и межконфессиональных отношений 
</t>
  </si>
  <si>
    <t>Доля молодежи  в возрасте от 14 до 30 лет, задействованной в мероприятиях, направленных на формирование гражданско-патриотической ответственности, культуры межнациональных и межконфессиональных отношений, от общего количества молодежи в возрасте от 14 до 30 лет составит 7,5%</t>
  </si>
  <si>
    <t>Мероприятие 3.2.1.Организация и проведение фотовыставок, акций, марафонов, патриотических десантов</t>
  </si>
  <si>
    <t>Повышение  качества патриотического воспитания детей и молодежи;  рост числа участвующих в мероприятиях патриотической направленности</t>
  </si>
  <si>
    <t>Мероприятие 3.2.2.Организация и проведение мероприятий, посвященных памятным датам Российской истории</t>
  </si>
  <si>
    <t>Мероприятие 3.2.3.Организация курсов повышения квалификации педагогов по патриотическому воспитанию  обучающихся</t>
  </si>
  <si>
    <t>Мероприятие 3.2.4.  Проведение  муниципальных мероприятий патриотической направленности, в т.ч. для молодежи допризывного и призывного возраста</t>
  </si>
  <si>
    <t>Мероприятие 3.2.5. Участие в республиканских, межрегиональных, всероссийских мероприятиях патриотической направленности, в т.ч. для молодежи допризывного и призывного возраста</t>
  </si>
  <si>
    <t>Контрольное  событие №15  Численность молодых людей, принимающих участие в деятельности патриотических молодёжных объединений составит: 2015г. - 2128ч; 2016г.-2142ч; 2017г. -  2156ч.</t>
  </si>
  <si>
    <t xml:space="preserve">Основное  мероприятие 3.3. 
Совершенствование материально-технического и методического обеспечения мероприятий молодёжной политики,  проектов патриотической направленности  на территории МО ГО «Усинск»
</t>
  </si>
  <si>
    <t>Не менее 2-х учреждений и организаций, осуществляющих государственную молодежную политику и патриотическое воспитание граждан, улучшили материально-технические  условия</t>
  </si>
  <si>
    <t>Мероприятие 3.3.1.Приобретение оборудования для работы с общественными объединениями и волонтерскими организациями</t>
  </si>
  <si>
    <t>Обеспечение материально-технической базы общественных объединений и волонтерских организаций</t>
  </si>
  <si>
    <t>Мероприятие 3.3.2.  Укрепление материально-технической базы кабинетов по ОВС, музеев боевой и трудовой славы, клубов патриотической направленности, стрелковых тиров образовательных организаций, патриотических центров, в том числе для занятий с допризывной молодёжью</t>
  </si>
  <si>
    <t>Укрепление материально-технической базы кабинетов по ОВС, музеев боевой и трудовой славы, клубов патриотической направленности, стрелковых тиров образовательных организаций, патриотических центров</t>
  </si>
  <si>
    <t xml:space="preserve">Контрольное  событие № 16 Ежегодно обновляется материально-техническая база не менее 2-х организаций  </t>
  </si>
  <si>
    <t>Подпрограмма 4. Обеспечение реализации муниципальной программы «Развитие образования в 2015 – 2017 гг. и на период до 2020 г.»</t>
  </si>
  <si>
    <t>Основное мероприятие 4.1.Обеспечение присмотра и ухода за детьми, включая организацию их питания и режима дня</t>
  </si>
  <si>
    <t>Уровень ежегодного выполнения основных мероприятий от общего количества основных мероприятий Подпрограммы 4 составит 100%</t>
  </si>
  <si>
    <t>Контрольное  событие № 17 Ежегодное выполнение муниципального задания на оказание муниципальных услуг по присмотру и уходу за детьми на территории муниципального образования  "Усинск" в полном объёме</t>
  </si>
  <si>
    <t>Основное мероприятие  4.2. Расходы за счет 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</si>
  <si>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Контрольное  событие № 18. 100% обеспечение выплаты начисленной компенсации всем родителям (законным представителям) в целях материальной поддержки воспитания детей, посещающих муниципальные дошкольные образовательные организации по итогам года</t>
  </si>
  <si>
    <t>Основное мероприятие 4.3. Расходы за счет субвенции на реализацию муниципальными дошкольными и муниципальными общеобразовательными организациями в Республике Коми образовательных программ</t>
  </si>
  <si>
    <r>
      <t xml:space="preserve">Основное мероприятие 4.4. Осуществление </t>
    </r>
    <r>
      <rPr>
        <b/>
        <sz val="10"/>
        <color rgb="FFFF0000"/>
        <rFont val="Times New Roman"/>
        <family val="1"/>
        <charset val="204"/>
      </rPr>
      <t xml:space="preserve"> </t>
    </r>
    <r>
      <rPr>
        <b/>
        <sz val="10"/>
        <color rgb="FF000000"/>
        <rFont val="Times New Roman"/>
        <family val="1"/>
        <charset val="204"/>
      </rPr>
      <t>общего образования</t>
    </r>
  </si>
  <si>
    <t>Контрольное  событие №20    Ежегодное выполнение муниципального задания на оказание муниципальных услуг по предоставлению общего образования на территории муниципального образования  "Усинск" в полном объёме</t>
  </si>
  <si>
    <t>Основное мероприятие 4.5.     Расходы за счет иных межбюджетных трансфертов на организацию питания обучающихся 1 –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</si>
  <si>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Уровень ежегодного выполнения основных мероприятий от общего количества основных мероприятий Подпрограммы 4 составит 100%.</t>
  </si>
  <si>
    <t>Основное мероприятие 4.6. Осуществление дополнительного  образования</t>
  </si>
  <si>
    <t>Основное мероприятие 4.7. Функционирование аппарата Управления образования администрации МО ГО «Усинск»</t>
  </si>
  <si>
    <t>Контрольное  событие № 22  Выплата заработной платы специалистам, согласно Положения по оплате труда специалистов общего обеспечения  деятельности администрации, территориальных органов, самостоятельных функциональных органов администрации МО ГО "Усинск" в установленные сроки</t>
  </si>
  <si>
    <t>Основное мероприятие  4.8. Обеспечение деятельности  Управления образования</t>
  </si>
  <si>
    <t xml:space="preserve">Контрольное  событие № 23  Обеспечение бесперебойной деятельности Управления образования    </t>
  </si>
  <si>
    <t>Основное мероприятие  4.9.Обеспечение выполнения обязательств по гарантиям и компенсациям работников</t>
  </si>
  <si>
    <t>2015 г. (план)</t>
  </si>
  <si>
    <t>объём ресурсного обеспечения</t>
  </si>
  <si>
    <t>График реализации (месяц, квартал)</t>
  </si>
  <si>
    <t xml:space="preserve">статус контрольного события(0,1,2)                                                                        
</t>
  </si>
  <si>
    <t>ожидаемый непосредственный результат (индикатор)</t>
  </si>
  <si>
    <t>Информация о выполнении контрольного события (с указанием конкретной даты)</t>
  </si>
  <si>
    <t>2016 г.</t>
  </si>
  <si>
    <t>2017 г.</t>
  </si>
  <si>
    <t>В республиканском конкурсе "Инноватика в образовании" (март - апрель 2015 г.)приняли участие педагоги 7 ОО (1 место - МБОУ "СОШ" с. Мутный Материк, 4 ОО - сертификат участника), в республиканской выставке "Школа - 2015" (март - апрель 2015 г. ) - 11 ОО. МАДОУ "ДСОВ № 22" г. Усинска - лауреат республиканского конкурса "Лучший детский сад Республики Коми"</t>
  </si>
  <si>
    <t xml:space="preserve">Доля общеобразовательных организаций, 
внедряющих систему дистанционного обучения/технологии дистанционного обучения, в общем количестве общеобразовательных организаций
</t>
  </si>
  <si>
    <t>численность обучающихся (всего) (76-РИК раздел 1.2. строка 01 
графа 5)</t>
  </si>
  <si>
    <t>Всего выпускников муниципальных общеобразовательных организаций, сдававших единый государственный экзамен по данным предметам</t>
  </si>
  <si>
    <t>Доля учащихся, принимающих участие в мероприятиях профориентационной направленности, от общего количества учащихся общеобразовательных организаций</t>
  </si>
  <si>
    <t>ГИА учащихся 9, 11(12) классов была проведена в установленные Рособрнадзором сроки</t>
  </si>
  <si>
    <t xml:space="preserve">год, предшествующий отчетному &lt;4&gt;
</t>
  </si>
  <si>
    <t xml:space="preserve">отчетный год
</t>
  </si>
  <si>
    <t>план</t>
  </si>
  <si>
    <t>факт</t>
  </si>
  <si>
    <t>Приложение 1</t>
  </si>
  <si>
    <t xml:space="preserve">Сведения
о достижении значений целевых показателей (индикаторов)
</t>
  </si>
  <si>
    <t>Приложение 2</t>
  </si>
  <si>
    <t>Ресурсное обеспечение реализации муниципальной программы «Развитие образования в 2015 – 2017 гг. и на период до 2020 г.» за счет средств бюджета МО ГО "Усинск"</t>
  </si>
  <si>
    <t>Приложение 3</t>
  </si>
  <si>
    <t>Приложение 4</t>
  </si>
  <si>
    <t>Приложение 5</t>
  </si>
  <si>
    <t>«Развитие образования в 2015 – 2017 гг. и на период до 2020 г.» (1 полугодие 2015 года)</t>
  </si>
  <si>
    <t>Проведены ремонтные работы по замене кровли в "Д/с № 8", "НОШ № 7", устройству теневых навесов в "НШДС" д. Колва и "Д/с № 10".  Проводится текущий ремонт  по  пищеблоку в "СОШ № 5", "ООШ" пгт. Парма, "ООШ" д. Денисовка, "Д/с № 22", ремонт по замене системы отопления в "ООШ" пгт. Парма, "СОШ" с. Щельябож, ремонт кровли в СОШ № 3, ЦДОД, "НШДС" д. Новикбож, "Д/с № 24", ремонт сантехподполья в "Д/с № 23", устройство водоснабжения и канализации в 2-х Пришкольных интернатах с. Усть-Лыжа и с. Щельябож, замена оконных блоков в "Д/с № 7", ремот туалетных комнат в "СОШ № 4", ремонт полов в "ООШ" д. Денисовка, замена светильников в "ООШ" с. Усть-Лыжа и "СОШ № 2"</t>
  </si>
  <si>
    <t xml:space="preserve"> Наименование муниципальной   программы,   подпрограммы муниципальной   программы   (ведомственной   целевой    программы,    основного   мероприятия)
</t>
  </si>
  <si>
    <t xml:space="preserve">федеральный бюджет         
</t>
  </si>
  <si>
    <t>республиканский бюджет Республики Коми</t>
  </si>
  <si>
    <t xml:space="preserve">бюджет МО ГО «Усинск» 
</t>
  </si>
  <si>
    <t xml:space="preserve">юридические лица 
</t>
  </si>
  <si>
    <t xml:space="preserve">Всего:  в том числе:   </t>
  </si>
  <si>
    <t>Мероприятие проведено 23.04.2015. Награждено 40 активистов молодежного движения в области культуры, спорта и молодежной политики.</t>
  </si>
  <si>
    <t xml:space="preserve">Произведена оплата заработной платы и начислений работникам УО, а так же произведены расходы по коммунальным и прочим услугам на содержание здания, согласно выставленным счетам-фактурам. </t>
  </si>
  <si>
    <t>Укрепление материально-технической базы  стрелковых тиров образовательных организаций (МБОУ " СОШ 2" и МБОУ "СОШ 4")</t>
  </si>
  <si>
    <t xml:space="preserve"> 2015 г.(факт на отчётную дату)</t>
  </si>
  <si>
    <t>Анализ оценки эффективности муниципальной программы</t>
  </si>
  <si>
    <t>(наименование муниципальной программы)</t>
  </si>
  <si>
    <t>Управление образования администрации муниципального образования городского округа "Усинск"</t>
  </si>
  <si>
    <t>(ответственный исполнитель муниципальной программы)</t>
  </si>
  <si>
    <t>Целевые индикаторы оценки эффективности реализации программы</t>
  </si>
  <si>
    <t>Плановое значение индикатора (Зп)</t>
  </si>
  <si>
    <t>Фактическое значение индикатора (Зф)</t>
  </si>
  <si>
    <t xml:space="preserve">Степень достижения показателя (индикатора) муниципальной программы (Сдп) </t>
  </si>
  <si>
    <t>Оценка степени соответствия запланированному уровню затрат и эффективности использования средств МБ</t>
  </si>
  <si>
    <t>за отчетный период</t>
  </si>
  <si>
    <t>план (Фп)</t>
  </si>
  <si>
    <t>факт (Фф)</t>
  </si>
  <si>
    <t>Уровень финансирования реализации программы (Уф=Фф/Фп)</t>
  </si>
  <si>
    <t>Доля учащихся 10-11 классов в общеобразовательных организациях, обучающихся в классах с профильными и углубленным изучением отдельных предметов, в общей численности обучающихся 10-11 классов</t>
  </si>
  <si>
    <t>Доля муниципальных общеобразовательных организаций, в которых отсутствуют предписания надзорных органов, в общем количестве общеобразовательных организаций</t>
  </si>
  <si>
    <t>Доля молодых людей в возрасте от 14 до 30 лет, принимающих участие в массовых молодёжных мероприятиях (профессиональные и творческие конкурсы, спортивно-оздоровительные мероприятия, соревнования, турниры, научные олимпиады) к общему количеству молодёжи, проживающей на территории муниципального образования</t>
  </si>
  <si>
    <t>Примечание: эффективность (неэффективность) реализации муниципальной программы рассчитывается по следующей формуле</t>
  </si>
  <si>
    <t>Эгп=Сдц*Уф</t>
  </si>
  <si>
    <t>где:</t>
  </si>
  <si>
    <t xml:space="preserve"> Сдц - степень достижения целей (решения задач)</t>
  </si>
  <si>
    <t>Уф - уровень финансирования реализации программы</t>
  </si>
  <si>
    <t>Сдц=(Сдп1+Сдп2+Cдпn)/N</t>
  </si>
  <si>
    <t>Сдп - степень достижения показателя (индикатора) муниципальной программы</t>
  </si>
  <si>
    <t>N - количество показателей (индикаторов) муниципальной программы</t>
  </si>
  <si>
    <t>Сдп = Зф/Зп</t>
  </si>
  <si>
    <t>Зф - фактическое значение показателя (индикатора) программы</t>
  </si>
  <si>
    <t>Зп - плановое значение показателя (индикатора) программы (для показателей (индикаторов), желаемой тенденцией развития которых является рост значений)</t>
  </si>
  <si>
    <t>или,</t>
  </si>
  <si>
    <r>
      <t xml:space="preserve">Сдп = Зп/Зф </t>
    </r>
    <r>
      <rPr>
        <sz val="11"/>
        <color theme="1"/>
        <rFont val="Times New Roman"/>
        <family val="1"/>
        <charset val="204"/>
      </rPr>
      <t>(для показателей (индикаторов), желаемой тенденцией развития которых является снижение значений)</t>
    </r>
  </si>
  <si>
    <t>Вывод об эффективности реализации муниципальной программы</t>
  </si>
  <si>
    <t>Критерии оценки эффективности Эгп</t>
  </si>
  <si>
    <t>Неэффективная</t>
  </si>
  <si>
    <t>менее 0,5</t>
  </si>
  <si>
    <t>Уровень эффективности удовлетворительный</t>
  </si>
  <si>
    <t>0,5 - 0,79</t>
  </si>
  <si>
    <t>Эффективная</t>
  </si>
  <si>
    <t>0,8 - 1</t>
  </si>
  <si>
    <t>Высокоэффективная</t>
  </si>
  <si>
    <t>более 1</t>
  </si>
  <si>
    <t>"Развитие образования в 2015 – 2017 годах  и на период до 2020 года"</t>
  </si>
  <si>
    <t>по состоянию на 01.01.2016 г.</t>
  </si>
  <si>
    <t>Доля детей в возрасте от 1-6 лет, получающих дошкольную образовательную услугу  и (или) услугу по их содержанию в муниципальных  образовательных организациях в общей численности детей в возрасте 1-6 лет</t>
  </si>
  <si>
    <t>План  мероприятий по реализации муниципальной программы«Развитие образования в 2015 – 2017 гг. и на период до 2020 г.» (за 2015 год)</t>
  </si>
  <si>
    <t>Число организованных форм оздоровительного отдыха и занятости детей и подростков: 18 загородных; 3-отряд мэра;  9-лагеря труда и отдыха; 1- оздоровление в УЦРБ; 51-лагеря с дневным пребыванием (весна, лето, осень)</t>
  </si>
  <si>
    <t>Значение целевого показателя выше, в связи с увеличением количества отдохнувших детей</t>
  </si>
  <si>
    <t>Значение целевого показателя выше, в связи с увеличением количества отдохнувших  детей, находящихся в трудной жизненной ситуации</t>
  </si>
  <si>
    <t>Значение целевого показателя выше, в связи с увеличением форм отдыха (лагеря с дневным пребыванием и лагеря труда и отдыха)</t>
  </si>
  <si>
    <t>Заключено соглашение №ЛО-06 от 27 июля 2015года "О предоставлении из республиканского бюджета РК субсидий бюджетам муниципальных районов на мероприятия по проведению оздоровительной кампании детей в 2015 году</t>
  </si>
  <si>
    <t>В течении года  организовано 82 формы отдыха и оздоровления детей на территории МОГО "Усинск" и за пределами. Охвачено отдыхом-3450 чел</t>
  </si>
  <si>
    <t>За отчетный период курсы повышения квалификации прошли 235 педагогов, что составляет 28%</t>
  </si>
  <si>
    <t>Приобретение сувениров ко дню Защиты детей.(01.06.2015 г.), День Петра и Февроньи (08.07.2015 г.)</t>
  </si>
  <si>
    <t>Спортивное шоу «Большая схватка» (25.01.2015 г.)</t>
  </si>
  <si>
    <t>Организация ассоциации общественных молодежных объединений действующих на территории МО ГО «Усинск»</t>
  </si>
  <si>
    <t xml:space="preserve">Муниципальный молодежный конкурс «Доброволец г. Усинска - 2015» (01.09.2015 г.- 10.09.2015 г.), проект волонтерского клуба «Алфей» - «Фандрайзинговая акция «Вербное воскресенье» (04.04.2015 г.)
</t>
  </si>
  <si>
    <t xml:space="preserve"> По итогам конкурса были награждены МБДОУ "ДСОВ № 24" г. Усинска, МАОУ СОШ 3 УИОП г. Усинска, МБОУ "ООШ" д. Денисовка, МАДОУ "Детский сад № 10" г. Усинска, МБДОУ "ДСОВ № 8" г. Усинска, МБДОУ "Детский сад" д. Захарвань, МАУДО "ЦДОД"г. Усинска, МАДОУ "Детский сад № 12" г. Усинска, МБОУ "СОШ № 6" г. Усинска</t>
  </si>
  <si>
    <t>Строительство здания детского сада в с.Усть Лыжа на 45 мест</t>
  </si>
  <si>
    <t>Строительство здания спортивного зала ангарного типа в д.Захарвань</t>
  </si>
  <si>
    <t>Мероприятие 1.9.1.</t>
  </si>
  <si>
    <t>Мероприятие 1.9.2.</t>
  </si>
  <si>
    <t>Мероприятие 1.9.3.</t>
  </si>
  <si>
    <t>Мероприятие 1.9.4.</t>
  </si>
  <si>
    <t>Строительство здания детского сада в с.Щельябож на 45 мест</t>
  </si>
  <si>
    <t>Строительство здания детского сада в с.Мутный Материк на 80 мест</t>
  </si>
  <si>
    <t>исполнитель  АМО ГО «Усинск» (МБУ «УКС»)</t>
  </si>
  <si>
    <t>Всего:</t>
  </si>
  <si>
    <t>Перечислены субсидии дошкольным организациям на выполнение муниципального задания в полном объеме.</t>
  </si>
  <si>
    <t>Перечислены субсидии общеобразовательным организациям на выполнение муниципального задания в полном объеме.</t>
  </si>
  <si>
    <t>Произведена оплата заработной платы и начислений работникам УО, а так же произведены и выплачены командировочные расходы, согласно приказов Управления образования и предоставленным авансовым отчетам.</t>
  </si>
  <si>
    <t>Функционирует государственная информационная система "Электронные услуги в сфере образования", в которой регистрируются дети дошкольного возраста, в том числе дети-инвалиды.</t>
  </si>
  <si>
    <t>Увеличение показателя связано с проведением обучения педагогов в дистанционной форме</t>
  </si>
  <si>
    <t xml:space="preserve">10 учителей прошли обучение по программам повышения квалификации по работе в системе дистанционного обучения </t>
  </si>
  <si>
    <t>Дистанционное обучение  осуществляется в базовой (опорной) СОШ № 4 с учащимися  малокомплектной школы д. Денисовка.    в базовой (опорной) СОШ 3 с учащимися  школ с. Мутный Материк, с. Усть-Уса, с. Щельябож</t>
  </si>
  <si>
    <t>Численность молодых людей, принимающих участие в социально значимых мероприятиях, проектах молодежной политики за 2015 г. составляет 3083 человек ( Премия "Успех" 23.04.2015 День молодежи 27.06.2015. Молодежный Арбат 05.09.2015.)</t>
  </si>
  <si>
    <t>Подпрограмма 3. «Дети и молодёжь в 2015-2017 гг. и на период до 2020 г."</t>
  </si>
  <si>
    <t>Предоставление услуг по созданию условий для организации досуга молодежи</t>
  </si>
  <si>
    <t>Организация предоставления услуг по созданию условий для организации досуга молодежи</t>
  </si>
  <si>
    <t>Снижение показателя связано с увеличением  общей численности детей в возрасте от 5 до 18 лет, проживающих на территории МО ГО "Усинск", и на 01.01.2015 г. составила 8044 человека (данные Комистата), что на 111 чел. больше планового показателя</t>
  </si>
  <si>
    <t>В январе 2015 г. в рамках Декады профориентации были проведены тематические мероприятия: конкурс проектов "Моя профессия",  конкурс творческих работ "Мир профессий", экскурсии на градообразующие предприятия, профориентационные уроки. В рамках профориентационных мероприятий приняло участие 1460 учащихся.</t>
  </si>
  <si>
    <t xml:space="preserve">Основное     мероприятие   1.10.   </t>
  </si>
  <si>
    <t>Расходы за счет субсидии на укрепление материально-технической базы и создание безопасных условий в муниципальных образовательных организациях (создание условий для занятия физической культурой и спортом)</t>
  </si>
  <si>
    <t xml:space="preserve">Мероприятие   1.10.1   </t>
  </si>
  <si>
    <t>Укрепление материально-технической базы и создание безопасных условий в муниципальных образовательных организациях (создание условий для занятия физической культурой и спортом)</t>
  </si>
  <si>
    <t>Численность молодых людей, принимающих участие в деятельности патриотических молодежных объединений за 2015 год составляет 2128 человек. Муниципальный молодежный патриотический форум "Мы -наследники великих Побед" 27.02.2015. День Победы 09.05.2015. Республиканский гражданско-патриотический форум "Помним! Гордимся! Будем достойны! (30.10 2015 г.)</t>
  </si>
  <si>
    <t>Участие 2-х педагогов в республиканском семинаре для руководителей школьных музеев Республики Коми по теме «Организация музейной работы в образовательных организациях».  В связи с отменой республиканского семинара "Технология социального проектирования в рамках акции "Я - гражданин России" в данном мероприятии образовался остаток денежных средств в сумме 4, 4 руб.</t>
  </si>
  <si>
    <t>Муниципальные этапы спортивно-патриотической игры "Орленок" (февраль 2015, апрель 2015 г.), акция "Бессмертный полк (ноябрь 2014 -май 2015) , Всероссийский проект "Герои Великой Победы" (февраль-май 2015), мероприятия, посвященные Дню Победы (май 2015 ), смотр-конкурс музеев, музейных комнат, выставок в ОО (февраль 2015), торжественная церемония "Патриот года", "Растим патриотов", "Семья патриотов" (май 2015), пятидневные учебные  сборы в рамках начальной военной подготовки (июнь 2015); Соревнования на лучшую подготовку юношей призывного возраста (октябрь 2015); Муниципальные этапы спортивно-патриотической игры "Зарница" (сентябрь-декабрь 2015);   Конкурс фоторабот и видеофильмов, посвященных Дню Победы; Конкурс сочинений и рисунков "Война глазами детей"</t>
  </si>
  <si>
    <t>В связи с уточненными данными Комистата на 01.01.2015 г. численность молодых людей в возрасте от 14 до 30 лет составляет 13 000 чел.</t>
  </si>
  <si>
    <t xml:space="preserve">По состоянию на 01.01.2016 г. в 8 общеобразовательных организациях МО ГО "Усинск" разработаны и реализуются программы профессиональной ориентации и самоопределению учащихся. </t>
  </si>
  <si>
    <t>Основное мероприятие  1.10. Расходы за счет субсидии на укрепление материально-технической базы и создание безопасных условий в муниципальных образовательных организациях (создание условий для занятия физической культурой и спортом)</t>
  </si>
  <si>
    <t>Мероприятие 1.10.1  Укрепление материально-технической базы и создание безопасных условий в муниципальных образовательных организациях (создание условий для занятия физической культурой и спортом)</t>
  </si>
  <si>
    <t>В сравнении с 2014 годом снизилась доля общеобразовательных организаций, в которых отсутствуют предписания, т.к. в 2015 года было 6 плановых проверок. За 2015 год 1 из 6 предписаний частично не исполнено.</t>
  </si>
  <si>
    <t>Приобретение подарочных наборов, печатной продукции, сувенирной продукции к следующим мероприятиям: «Ко дню вывода войск из Афганистана», « 9 Мая», «12 июня», «Ко дню солидарности по борьбе с терроризмом», Республиканский патриотический форум «Помним. Гордимся. Будем достойны»</t>
  </si>
  <si>
    <t>Произведена оплата командировочных расходов, изготовление печатной продукции, приобретение сувенирной продукции к следующим мероприятиям: « 9 Мая», к открытию памятника «Каюрам», военно-патриотический форум «Помним. Гордимся. Будем достойны»</t>
  </si>
  <si>
    <t xml:space="preserve">Вручение  премий творческой  молодежи, талантливым спортсменам, отличникам     учебы, активистам  молодежного движения, в т.ч. организация  и проведение  церемонии "Успех"   в сфере       культуры, спорта, и  молодежной общественной  жизни   </t>
  </si>
  <si>
    <t xml:space="preserve">Контрольное  событие № 24   Ежегодно 100% выполнение обязательств по выплате проезда к месту использования отпуска и обратно, согласно авансовым отчетам       </t>
  </si>
  <si>
    <t xml:space="preserve">В 2015 году обеспечена бесперебойная деятельность Управления образования    </t>
  </si>
  <si>
    <t>В 2015 году обязательства по выплате проезда к месту использования отпуска и обратно, согласно предоставленным авансовым отчетам , выполнены в полном объеме</t>
  </si>
  <si>
    <t>В 2015 году муниципальное задание на оказание муниципальных услуг по предоставлению общего образования на территории муниципального образования  "Усинск" выполнено в полном объёме</t>
  </si>
  <si>
    <t>Увеличение показателя связано с введением новых мест в ДОО</t>
  </si>
  <si>
    <t>Снижение  показателя связано с введением новых мест в ДОО</t>
  </si>
  <si>
    <t>Снижение показателя связано с организацией приема в 1-е классы согласно закрепленной территории, а также   внутренней оптимизацией помещений в общеобразовательных организациях</t>
  </si>
  <si>
    <t>Рост показателя обусловлен повышением качества профориентационной работы</t>
  </si>
  <si>
    <t>Повышение показателя связано со снижением общего количества образовательных организаций</t>
  </si>
  <si>
    <t xml:space="preserve">По итогам  2015 года охват горячим питанием составил 4895 чел.(84%). </t>
  </si>
  <si>
    <t>4195 чел. приняли участие в мероприятиях различного уровня: республиканская НПК (январь 2015 г.), республиканский этап ВсОШ (январь-февраль 2015), республиканский этап Всероссийского конкурса "Живая классика" (апрель2015), республиканская НПК "Интеграция" , республиканская НПК "Я-исследователь, я открываю мир" (декабрь 2015 г.), муниципальные мероприятия проводились планово  в течение отчетного периода</t>
  </si>
  <si>
    <t>Рост показателя обусловлен введением с 2016 г. новых моделей портфолио</t>
  </si>
  <si>
    <t>Рост показателя обусловлен введением с 2015 г. ФГОС ООО в 5 классах</t>
  </si>
  <si>
    <t>Стипендии руководителя АМО ГО "Усинск" получали ежемесячно 20 чел., 114 чел. получили премии за 1 место в муниципальном этапе ВсОШ, НПК, призовые места в республиканских мероприятиях, 10 чел. получили премии лучшим выпускникам. Учащиеся приняли участие в выездных мероприятиях для одаренных детей (олимпиады, конференции, соревнования, праздники)</t>
  </si>
  <si>
    <t>По итогам конкурса были награждены МБДОУ "ДСОВ № 24" г. Усинска, МАОУ СОШ 3 УИОП г. Усинска, МБОУ "ООШ" д. Денисовка, МАДОУ "Детский сад № 10" г. Усинска, МБДОУ "ДСОВ № 8" г. Усинска, МБДОУ "Детский сад" д. Захарвань, МАУДО "ЦДОД"г. Усинска, МАДОУ "Детский сад № 12" г. Усинска, МБОУ "СОШ № 6" г. Усинска, по итогам НСОК премии получили МАОУ "НОШ № 7" г. Усинска, МБДОУ "ЦРРДС" г. Усинска, МАДОУ "ДСКВ № 16" г. Усинска, МБОУ "СОШ" с. Мутный Материк, МБДОУ "Детский сад" с. Мутный Материк, МБДОУ "Детский сад" с. Усть-Уса, МАОУ СОШ 3 УИОП г. Усинска</t>
  </si>
  <si>
    <t xml:space="preserve">Муниципальный этап Всероссийской акции "Я -гражданин России" (13.03.2015 г.), Последний звонок (23.05.2015 г.), Выпускной бал (20.06.2015 г.), День молодежи (27.06.15г.), Молодежный Арбат (05.09.2015 г.), Коми республиканская Спартакиада учащихся образовательных организаций «За здоровую Республику Коми в XXI веке» на 2014-2015 и 2015-2016 учебный год, XIII зимняя Спартакиада учащихся сельских общеобразовательных организаций, «Единая декада ГТО» среди учащихся городских общеобразовательных организаций,  Муниципальный этап Всероссийских спортивных соревнований школьников  «Президентские состязания», XIV летняя Спартакиада лагерей с дневным пребыванием детей, Проведении тестирования в рамках Всероссийского физкультурно-спортивного комплекса «Готов к труду и обороне» учащихся 11-х классов  общеобразовательных организаций.                     </t>
  </si>
  <si>
    <t xml:space="preserve">Для 4-х ОО (МБОУ "СОШ №5" г. Усинска, МБОУ "СОШ №6" г. Усинска, МБОУ "СОШ" с. Усть-Уса, МАОУ СОШ 3 УИОП г. Усинска) закуплено оборудование для кабинетов технологии на сумму 340,00. Во II квартале 2015 года 5 ОО приобретены учебно-методические пособия по профориентационной работе (МБОУ "СОШ №1 г. Усинска, МБОУ "СОШ№2 г. Усинска, МБОУ "СОШ №4 с УИОП" г. Усинска, МБОУ "СОШ" с. Усть-Уса, МБОУ "СОШ"  с. Мутный Материк) на сумму 50,000 руб. </t>
  </si>
  <si>
    <t>Премии лучшим педагогам получили 11 победителей и призеров муниципального конкурса "Учитель года". Педагоги принимали участие в республиканских конкурсах "Учитель года", "Воспитатель года" и др. 7 педагогов награждены премией руководителя АМО ГО "Усинск". Были проведены все запланированные с педагогами мероприятия(муниципальный педагогический совет, торжественные мероприятия, посвященные Дню учителя, Школа молодого педагога и др.)</t>
  </si>
  <si>
    <t>Не достигнут. В 4 сельских детских садах вариативные формы дошкольного образования не используются в связи с отсутствием запроса от родителей (законных представителей) детей дошкольного возраста.</t>
  </si>
  <si>
    <t>Увеличение показателя связано с уменьшением общего количества общеобразовательных организаций в связи с ликвидацией МБОУ "НШДС" д. Васькино</t>
  </si>
  <si>
    <t>Снижение показателей связано с непривлекательной для предпринимательской деятельности финансово-экономической ситуацией  в стране, а также высокой занятостью молодёжи на предприятиях города</t>
  </si>
  <si>
    <t xml:space="preserve">Значение целевого показателя выше планового, в связи с сокращением количества общеобразовательных организаций  </t>
  </si>
  <si>
    <r>
      <t>Снижение показателя обусловлено увеличением средней стоим</t>
    </r>
    <r>
      <rPr>
        <sz val="9"/>
        <rFont val="Times New Roman"/>
        <family val="1"/>
        <charset val="204"/>
      </rPr>
      <t>ости питания в 2015 году на 20%  в связи с ростом цен на продукты питания.</t>
    </r>
  </si>
  <si>
    <t>Приобретена ученическая мебель для 9 ОО на сумму 631,4 тыс. руб.("СОШ № 1", "СОШ № 2", "СОШ № 4 с УИОП", "СОШ № 5", "СОШ № 6", "СОШ" с. Усть-Уса, "СОШ" с. Мутный Материк, "ООШ" д. Захарвань, "СОШ" с. Щельябож);  специализированные кабинеты для 3 ОО на сумму 700,25 тыс. руб. ("ООШ" с. Усть-Лыжа, "СОШ № 4 с УИОП", "СОШ" с. Мутный Материк); компьютерное оборудование для 2 ОО ("СОШ № 1", "СОШ № 2") на сумму 600,00 тыс. руб.; приобретено технологическое оборудование для 8 ОО на сумму 695,95 тыс. руб.("СОШ № 5", "СОШ № 4с УИОП", "СОШ № 2", "НОШ № 7","НШДС" г. Усинска, "ООШ" д. Денисовка, "СОШ № 6", "СОШ" с. Щельябож)</t>
  </si>
  <si>
    <t>Обеспечен доступ к сети Интернет во всех образовательных организациях</t>
  </si>
  <si>
    <t>В течение 2015 года оздоровлено в загородных лагерях за пределами МОГО "Усинск" -667 человек</t>
  </si>
  <si>
    <t>В течение года организовано отдыхом, занятостью   на территории МОГО "Усинск"-2763 чел, в том числе:  лагеря  с дневным пребыванием- 2562 чел. (питание).;  лагеря  труда и отдыха -123  чел. (питание, заработанная плата).;  отряд мэра и трудоустройство на временные работы  в ОО-78 чел.(заработанная плата, питание)</t>
  </si>
  <si>
    <t>В течение года организована работа  отряда мэра по благоустройству территории города и близлежащих территорий. (78 человек) (приобретение средств индивидуальной защиты и инвентаря)</t>
  </si>
  <si>
    <t>В течение года  лагеря  с дневным пребыванием детей и лагеря труда и отдыха обеспечены квалифицированными педагогами для  организации работы с детьми, медицинскими работниками для оказания первой помощи детям. В загородные лагеря направлялись  сопровождающие лица  из числа педагогов и медиков, после согласования кандидатуры на Координационном совете по организации круглогодичного оздоровления и отдыха детей.</t>
  </si>
  <si>
    <t>Субсидия на выполнения муниципального задания МБУ "Молодёжный центр"  доведена в полном объёме.</t>
  </si>
  <si>
    <t>В МАДОУ "ДС ОВ № 22" открыты 3 группы на 60 мест за счет вывода стоматологической поликлиники, в октябре 2015 г. в МБДОУ "УРРДС" г. Усинска в следствие перепрофилирования ОО открыты 2 группы кратковременного пребывания на 30 мест, 1 группа общеразвивающей направленности на 20 месть, 1 группа для детей с нарушениями речи на 15 мест, итого 65 мест. Всего введено 125 новых мест.</t>
  </si>
  <si>
    <t>В 2015 году обеспечение муниципального задания присмотр и уход за детьми, включая организацию их питания и режима дня выполнено в полном объеме</t>
  </si>
  <si>
    <t xml:space="preserve">16 общеобразовательных организаций (100%)  обеспечены современными условиями обучения </t>
  </si>
  <si>
    <t>ЭГП=1,14 * 0,82=0,93</t>
  </si>
  <si>
    <t>ЭФФЕКТИВНАЯ</t>
  </si>
  <si>
    <t>Согласно Положения по оплате труда специалистов общего обеспечения  деятельности администрации, территориальных органов, самостоятельных функциональных органов администрации МО ГО "Усинск "в 2015 году заработная плата выплачена   в установленные сроки и в полном объеме</t>
  </si>
  <si>
    <t xml:space="preserve">В 2015 году все родители (законные представители) в целях материальной поддержки воспитания детей, посещающих муниципальные дошкольные образовательные организации обеспечены выплатой начисленной компенсации </t>
  </si>
  <si>
    <t>На хостинге официального сайта МАУДО "ЦДОД"г Усинска открыт виртуальный кабинет профориентации, размещена информация о УВПО, УСПО, востребованных профессиях на рынке труда г. Усинска .                                                                                                                                                     На сайтах 16 общеобразовательных организаций ведутся разделы "профориентационная работа"</t>
  </si>
  <si>
    <t xml:space="preserve">Подготовлены и распространены памятки юношам  призывного возраста в рамках акции «Призывник»; буклеты для родителей (законных представителей) на общегородские родительские собрания «Служить Отчизне - сочту за честь», «Патриот воспитывается с детства».                                                                                   Проведено анкетирование среди учащихся 10-11 классов «Отношение молодежи к семье и детям».
</t>
  </si>
  <si>
    <t>Укреплена материально-техническая база МБОУ "СОШ № 2"( приобретен манекен "Взрослый пострадавший"), МБОУ "СОШ № 4 с УИОП" (приобретены военные костюмы для участия в спортивно-патриотической игре "Зарница"(берет, пиджак, брюки)</t>
  </si>
  <si>
    <t>Проведено два заседания ТПМПК, обследовано 96 обучающихся с ОВЗ, определены дальнейшие образовательные маршруты. 11 учащимся  с ОВЗ  9-х классов рекомендовано прохождение государственной итоговой аттестации в форме ГВЭ. В 2015 году на базе ГПОУ "Усинский политехнический техникум" прошли повышение квалификации два повара (МБОУ "СОШ" №5 г. Усинска и МБОУ "ООШ" пгт. Парма).</t>
  </si>
  <si>
    <t>Проведены ремонтные работы по замене кровли в "Д/с № 8", "НОШ № 7" "Детский сад № 24", СОШ 3, устройство теневых навесов в "НШДС" д. Колва и "Д/с № 10".  Проведен текущий ремонт  по  пищеблоку в "СОШ № 5", "ООШ" пгт. Парма, "ООШ" д. Денисовка, "Д/с № 22", ремонт по замене системы отопления в "ООШ" пгт. Парма, "СОШ" с. Щельябож, ремонт сантехподполья в "Д/с № 23", устройство водоснабжения и канализации в 2-х Пришкольных интернатах с. Усть-Лыжа и с. Щельябож, замена оконных блоков в "Д/с № 7", ремот туалетных комнат в "СОШ № 4", ремонт полов в "ООШ" д. Денисовка, замена светильников в "ООШ" с. Усть-Лыжа и "СОШ № 2"</t>
  </si>
  <si>
    <t>Закуплено технологическое оборудование, детская мебель, мягкий инвентарь, мультимедийное оборудование, медицинское и спортивное оборудование, хозоборудование для открытия новых детских  садов в с. Усть-Лыжа на 45 мест, с. Щельябож на 45 мест, с. Мутный Материк на 80 мест</t>
  </si>
  <si>
    <t>Контрольное событие № 11.  Ввод  в эксплуатацию новых зданий в 2015г. - ДОУ с. Усть-Лыжа, 2016 г. - спортзал ООШ д. Захарвань, ДОУ с. Щельябож, ДОУ с. Мутный Материк</t>
  </si>
  <si>
    <t>Не завершено. Ведется строительство здания детского сада в с. Щельябож на 45 мест, срок строительства до 15.06.2016г. Срок ввода здания детского сада в эксплуатацию до 01.09.2016г.</t>
  </si>
  <si>
    <t xml:space="preserve">Не завершено. Строительство спортивного зала в д. Захарвань продлено до 30.06.2016г., ввод спортивного зала в эксплуатацию до 01.09.2016г. </t>
  </si>
  <si>
    <t>В январе 2015 г. в МАДОУ "ДС ОВ № 22" открыты 3 группы на 60 мест за счет вывода стоматологической поликлиники, в октябре 2015 г. в МБДОУ "ЦРРДС" г. Усинска в следствие перепрофилирования ОО открыты 2 группы кратковременного пребывания на 30 мест, 1 группа общеразвивающей направленности на 20 месть, 1 группа для детей с нарушениями речи на 15 мест, итого 65 мест. Всего введено 125 мест.</t>
  </si>
  <si>
    <t>Контрольное  событие № 8. Повышение квалификации пройдут по итогам 2015 г.  не менее 268 педагогических и руководящих работников; по итогам 2016 г.  - не менее 270 педагогических и руководящих работников; по итогам 2017 г. -  не менее 271 педагогических и руководящих работников</t>
  </si>
  <si>
    <t>Перечислены субсидии МАУДО "ЦДОД" на выполнение муниципального задания в полном объеме.</t>
  </si>
  <si>
    <t>Число выпускников муниципальных общеобразовательных организаций, сдавших единый государственный экзамен по русскому языку и математике</t>
  </si>
  <si>
    <t>Численность педагогических работников, прошедших аттестацию на высшую и первую квалификационные категории и соответствие занимаемой должности</t>
  </si>
  <si>
    <t>Обоснование отклонений значений целевого показателя (индикаторы) на отчётную дату</t>
  </si>
  <si>
    <t xml:space="preserve">Произведены выплаты по льготному проезду работникам  образовательных организаций и работникам УО, согласно предоставлены авансовым отчетам. </t>
  </si>
  <si>
    <t>Информация о проделанной работе (выполнении мероприятия)</t>
  </si>
  <si>
    <t>Приобретена дошкольная мебель для 9 ДОУ на сумму 891,90 тыс. руб. ( "Д/с № 12", "Д/с № 14", "Д/с № 16", Пармское отделение  "Д/с № 16",  "Д/с № 23", "Д/с № 24",  "Д/с" с. Усть-Уса,  "Д/с" д. Захарвань,  "Д/с" с. Мутный Материк); приобретен мягкий инвентарь для 19 ДОУ на сумму 850,00 тыс. руб. ("Д/с № 7", "Д/с № 8", "Д/с № 16", Пармское отделение  "Д/с № 16", "Д/с № 10",  "Д/с № 12",  "Д/с № 14", "Д/с № 20",  "Д/с № 22",  "Д/с № 23",  "Д/с № 24", Усадорское отделение  "Д/с № 10",  "Д/с" д. Захарвань, "Д/с" с. Щельябож,  "Д/с" с. Мутный Материк,  "Д/с" д. Денисовка, "НШДС" г. Усинска,  "НШДС" д. Колва; приобретено учебное предметно-развивающее оборудование для 8 ДОУ (мультимедийное оборудование) на сумму 640,00 тыс. руб. ("Д/с" с. Усть-Уса,  "Д/с" д. Захарвань,  "д/с" с. Щельябож,  "д./с" д. Денисовка, "д/с" с. Усть-Лыжа, "д./с" с. Мутный Материк,  "НШДС" с. Колва,  "Д/с № 23"; приобретено технологическое оборудование для 9 ДОУ на сумму 500,00 тыс. руб.("Д/с № 8",  "Д/с № 10",  "Д/с № 14",  "Д/с № 20", "Д/с№22","Д/с № 23",  "Д/с № 24", Д/с" с. Усть-Лыжа, "Д/с"с. Мутный Материк)</t>
  </si>
  <si>
    <t>Не завершено.Ведется строительство здания детского сада в с. Мутный Материк на 80 мест, срок строительства до 15.07.2016г. Срок ввода здания детского сада в эксплуатацию до 01.09.2016г.</t>
  </si>
  <si>
    <t>Строительство здания детского сада в с. Усть-Лыжа на 45 мест завершено. Получено разрешение на ввод здания в эксплуатацию от 04.02.2016г., ведется процедура проведения лабораторный исследований и выдача санитарно-эпидемиологического заключения.</t>
  </si>
  <si>
    <t>Задача Организация процесса оздоровления, отдыха  и занятости детей и подростков</t>
  </si>
  <si>
    <t>В 2015 году с  целью осуществления ведомственного контроля проведены проверки Роспотребнадзором по подготовке к работе лагерей с дневным пребыванием детей и лагерей труда и отдыха. Все лагеря были открыты в соответствии с требованиями санитарных правил, получили разрешительные письма на открытие. Также  были  проведены внеплановые проверки всех лагерей на готовность к открытию органами надзорной деятельности. Нарушений не выявлено. Все лагеря получили акты соответствия. В апреле проведен обучающий семинар для работников лагерей с приглашением представителей органов Роспотребнадзора, надзорной деятельности, инженера по охране труда управления образования и специалиста  ГБУЗ РК "УЦРБ".</t>
  </si>
  <si>
    <t xml:space="preserve"> В течение года ответственными лицами управлением образования АМОГО "Усинск" обеспечен контроль за работой лагерей всех типов и видов. (приказы УО) Проводились  внеплановые и плановые проверки лагерей с дневным пребыванием детей, расположенных в общеобразовательных организациях.</t>
  </si>
  <si>
    <t xml:space="preserve">Участие в республиканском Выпускном бале (27.06.2015 г.), участие в республиканском молодежном конкурсе "Лидер 21 века" (13-16.03.2015), участие в Республиканском молодежном образовательном форуме «Инноватика: Крохаль 2015»(28.06.2015 г.- 05.07.2015 г.), участие во Всероссийском молодежном образовательном форуме «Территория смыслов на Клязьме 2015» (05.08.2015г. - 14.08.2015г.), участие в Республиканском молодежном конкурсе «Лучший призывник Республики Коми-2015» (18.08.2015 г. - 23.08.2015 г.) Денежные средства не использованы в полном объеме, в связи  с отменой запланированного форума молодых политиков Северо-запада России и Северных стран, согласно письма Законодательного собрания Ленинградской области от 03.04.15 № 1339-1/15-18-0-11, Участие в республиканском этапе Всероссийских спортивных соревнований школьников «Президентские состязания», Участие в дивизиональном (третьем) этапе соревнований по баскетболу в рамках проекта ШБЛ «КЭС-Баскет» Республики Коми среди команд общеобразовательных организаций сезона 2015-2016 года». Участие в Общероссийских соревнованиях по робототехнике для детей дошкольного возраста "ИКАРенок" (06-12.06.2015)
</t>
  </si>
  <si>
    <t>Участие в республиканском финале спортивно-патриотической игре "Орленок" (16-21мая 2015), участие в военно-полевом лагере им. Героя России А.И. Алексеева (июнь 2015); Участие республиканских соревнованиях «Школа безопасности», посвященных 70-летию Победы в Великой Отечественной войне и 25-летию МЧС России (сентябрь 2015); Участие учащихся кадетских классов в спортивно-патриотической игре "Кадеты Отечества" (ноябрь 2015 г.). Финансирование не выполнено в полном объеме в связи с тем, что на время проведения спортивно-патриотической игры "Кадеты Отечества" был представлен трансферт (без финансирования) для перемещения по городу, и денежные средства предназначенные для проезда в общественном транспорте не были использованы.</t>
  </si>
  <si>
    <t xml:space="preserve">Контрольное  событие № 13  Организовано   форм оздоровительного отдыха и занятости детей и подростков ежегодно (2015,2016,2017 гг.)  не менее 52
</t>
  </si>
  <si>
    <t>Формирование социально-направленной позиции молодежи, поддержка молодежной инициативы</t>
  </si>
  <si>
    <t xml:space="preserve">Контрольное  событие № 19  Выполнение мониторингов, майских указов Президента РФ, достижение показателя среднемесячной заработной платы  согласно постановлению № 1353 от 27.06.2014г.и дорожной карте            </t>
  </si>
  <si>
    <t>Достижение показателя среднемесячной заработной платы педагогических работников за 2015 год  выполнено на 96,1%</t>
  </si>
  <si>
    <t xml:space="preserve">Контрольное  событие № 20 Охват горячим питанием учащихся 1-4 классов в образовательных организациях составит 100% . </t>
  </si>
  <si>
    <t xml:space="preserve">Контрольное событие № 21.  Выполнение мониторингов, майских указов Президента РФ, достижение показателя среднемесячной заработной платы  согласно постановления № 1353 от 27.06.2014г.и дорожной карты                         </t>
  </si>
  <si>
    <t>Достижение показателя среднемесячной заработной платы педагогических работников за 2015 год выполнено на 97,2%</t>
  </si>
  <si>
    <t xml:space="preserve">Удельный вес населения в  возрасте 5 - 18 лет,      
охваченных   общим        
образованием, в общей      
численности  населения в  возрасте 5 - 18 лет       составит 100% 
</t>
  </si>
  <si>
    <t>Приобретена дошкольная мебель для 9 ДОУ на сумму 891,90 тыс. руб. ( "Д/с № 12", "Д/с № 14", "Д/с № 16", Пармское отделение  "Д/с № 16",  "Д/с № 23", "Д/с № 24",  "Д/с" с. Усть-Уса,  "Д/с" д. Захарвань,  "Д/с" с. Мутный Материк); приобретен мягкий инвентарь для 19 ДОУ на сумму 850,00 тыс. руб. ("Д/с № 7", "Д/с № 8", "Д/с № 16", Пармское отделение  "Д/с № 16", "Д/с № 10",  "Д/с № 12",  "Д/с № 14", "Д/с № 20",  "Д/с № 22",  "Д/с № 23",  "Д/с № 24", Усадорское отделение  "Д/с № 10",  "Д/с" д. Захарвань, "Д/с" с. Щельябож,  "Д/с" с. Мутный Материк,  "Д/с" д. Денисовка, "НШДС" г. Усинска,  "НШДС" д. Колва; приобретено учебное предметно-развивающее оборудование для 8 ДОУ (мультимедийное оборудование) на сумму 640,00 тыс. руб. ("Д/с" с. Усть-Уса,  "Д/с" д. Захарвань,  "д./с" с. Щельябож,  "д./с" д. Денисовка, "д/с" с. Усть-Лыжа, "д/с" с. Мутный Материк,  "НШДС" с. Колва,  "Д/с № 23"; приобретено технологическое оборудование для 9 ДОУ на сумму 500,00 тыс. руб.("Д/с № 8",  "Д/с № 10",  "Д/с № 14",  "Д/с № 20", "Д/с№22","Д/с № 23",  "Д/с № 24", Д/с" с. Усть-Лыжа, "Д/с"с. Мутный Материк)</t>
  </si>
  <si>
    <t xml:space="preserve">В 22 образовательных организациях приобретено оснащение в соответствии с ФГОС.: 9 ОО оснащены ученической  мебелью, в 3 ОО  приобретены специализированные кабинеты, для 2 ОО- компьютерное оборудование, в  8 ДОУ приобретено технологическое оборудование </t>
  </si>
  <si>
    <t>ГИА учащихся 9,11(12) классов проведена в установленные Рособрнадзором сроки. Доля выпускников 11 классов, получивших аттестат о среднем общем образовании, от общего числа выпускников 11 классов-   99,7 %  (288 чел. из 289 )</t>
  </si>
  <si>
    <t>Контрольное  событие № 6.  Во всех образовательных организациях будет создана здровьесберегающая среда: - охват горячим питанием (1-11 классы) составит: 2015 год - 4996 чел; 2016 год - 5053 чел; 2017 год - 5053 чел.</t>
  </si>
  <si>
    <t xml:space="preserve">235 педагогических и руководящих работников прошли курсы повышения квалификации в  2015 г. Значение выполненного показателя (233) ниже планового (268),  в связи с сокращением количества общеобразовательных организаций.   </t>
  </si>
  <si>
    <t>Строительство здания детского сада в с. Усть-Лыжа на 45 мест заввершено. Получено разрешение на ввод здания в эксплуатацию от 04.02.2016г., ведется процедура проведения лабораторный исследований и выдача санитарно-эпидемиологического заключения. Ведется строительство спортивного зала в д. Захарвань до 30.06.2016г., ввод спортивного зала в эксплуатацию до 01.09.2016г. Ведется строительство зданий детский садов в с. Щельябож на 45 мест, срок строительства до 15.06.2016г., с. Мутный Материк на 80 мест, срок строительства до 15.07.2016г. Срок ввода зданий детских садов в эксплуатацию до 01.09.2016г.</t>
  </si>
  <si>
    <t xml:space="preserve">По итогам 2015 года  охват горячим питанием учащихся 1-4 классов в образовательных организациях составил 100% . </t>
  </si>
  <si>
    <t>С начала года поддержано 12 проектов молодежи: 23.01.2015. Проект "Квест-клаустрофобия"; 09.02.2015. Турнир "Ворошиловский стрелок"; 04.03.2015. акция "Вербное воскресенье";15.05.2015. соревнования по джип-триалу "Полярный драйв";29.05.2015. соревнования по страйкболу "Тотальный контроль";08.06.2015. велопробег "ВЕЛОНОЧЬ-2015"; 09.06.2015. «Конкурс граффити «Усинск. Молодость. Красота»;31.08.2015. «Мастер-класс «Вербное воскресенье»; 13.10.2015. проект по киберспорту -  чемпионат г.Усинска по FIFA16;11.11.2015. проект Общества волонтеров Усинского филиала УГТУ «В кругу друзей» - Проект  «Веселые старты на льду»; 12.11.2015. Проект музыкальной группы «HariusCoverBand» - «Творческий вечер в МБУ «Молодежный центр»; 20.11.2015. «Чайная гостиная» для участников Муниципального фестиваля снежных скульптур. В 2015 году по данному мероприятию было запланировано 13 молодежных проектов, из них были реализованы 12 проектов, в связи с чем образовался остаток бюджетных ассигнований по нереализованному проекту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</si>
</sst>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43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i/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theme="1" tint="4.9989318521683403E-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20">
    <xf numFmtId="0" fontId="0" fillId="0" borderId="0" xfId="0"/>
    <xf numFmtId="0" fontId="0" fillId="0" borderId="1" xfId="0" applyBorder="1"/>
    <xf numFmtId="0" fontId="5" fillId="0" borderId="1" xfId="0" applyFont="1" applyBorder="1" applyAlignment="1">
      <alignment horizontal="center" vertical="top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3" fontId="1" fillId="0" borderId="6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15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justify" vertical="top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left" vertical="top" wrapText="1"/>
    </xf>
    <xf numFmtId="164" fontId="18" fillId="0" borderId="1" xfId="0" applyNumberFormat="1" applyFont="1" applyFill="1" applyBorder="1" applyAlignment="1">
      <alignment horizontal="center" vertical="top"/>
    </xf>
    <xf numFmtId="164" fontId="18" fillId="0" borderId="1" xfId="0" applyNumberFormat="1" applyFont="1" applyFill="1" applyBorder="1" applyAlignment="1">
      <alignment horizontal="center"/>
    </xf>
    <xf numFmtId="3" fontId="15" fillId="0" borderId="6" xfId="0" applyNumberFormat="1" applyFont="1" applyFill="1" applyBorder="1" applyAlignment="1">
      <alignment horizontal="center" vertical="top"/>
    </xf>
    <xf numFmtId="3" fontId="16" fillId="0" borderId="1" xfId="0" applyNumberFormat="1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0" borderId="1" xfId="0" applyFont="1" applyFill="1" applyBorder="1" applyAlignment="1">
      <alignment vertical="top"/>
    </xf>
    <xf numFmtId="0" fontId="17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top" wrapText="1"/>
    </xf>
    <xf numFmtId="0" fontId="15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3" fontId="15" fillId="0" borderId="1" xfId="0" applyNumberFormat="1" applyFont="1" applyFill="1" applyBorder="1" applyAlignment="1">
      <alignment horizontal="center" vertical="top"/>
    </xf>
    <xf numFmtId="0" fontId="17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justify" vertical="top" wrapText="1"/>
    </xf>
    <xf numFmtId="0" fontId="3" fillId="0" borderId="4" xfId="0" applyFont="1" applyFill="1" applyBorder="1" applyAlignment="1">
      <alignment horizontal="justify" vertical="top" wrapText="1"/>
    </xf>
    <xf numFmtId="0" fontId="1" fillId="0" borderId="4" xfId="0" applyFont="1" applyFill="1" applyBorder="1" applyAlignment="1">
      <alignment horizontal="center" vertical="top"/>
    </xf>
    <xf numFmtId="3" fontId="1" fillId="0" borderId="4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horizontal="justify" vertical="top" wrapText="1"/>
    </xf>
    <xf numFmtId="14" fontId="8" fillId="0" borderId="1" xfId="0" applyNumberFormat="1" applyFont="1" applyFill="1" applyBorder="1" applyAlignment="1">
      <alignment vertical="top" wrapText="1"/>
    </xf>
    <xf numFmtId="164" fontId="8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8" fillId="0" borderId="0" xfId="0" applyFont="1" applyFill="1" applyAlignment="1">
      <alignment vertical="top"/>
    </xf>
    <xf numFmtId="0" fontId="8" fillId="0" borderId="1" xfId="0" applyFont="1" applyFill="1" applyBorder="1" applyAlignment="1">
      <alignment horizontal="left" vertical="top" wrapText="1"/>
    </xf>
    <xf numFmtId="0" fontId="28" fillId="0" borderId="1" xfId="0" applyFont="1" applyFill="1" applyBorder="1" applyAlignment="1">
      <alignment vertical="top"/>
    </xf>
    <xf numFmtId="0" fontId="13" fillId="0" borderId="1" xfId="0" applyFont="1" applyFill="1" applyBorder="1" applyAlignment="1">
      <alignment horizontal="center" vertical="top"/>
    </xf>
    <xf numFmtId="0" fontId="16" fillId="0" borderId="8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vertical="top"/>
    </xf>
    <xf numFmtId="0" fontId="30" fillId="0" borderId="1" xfId="0" applyFont="1" applyFill="1" applyBorder="1" applyAlignment="1">
      <alignment vertical="top"/>
    </xf>
    <xf numFmtId="0" fontId="30" fillId="0" borderId="2" xfId="0" applyFont="1" applyFill="1" applyBorder="1" applyAlignment="1">
      <alignment vertical="top"/>
    </xf>
    <xf numFmtId="0" fontId="30" fillId="0" borderId="1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vertical="top"/>
    </xf>
    <xf numFmtId="164" fontId="6" fillId="0" borderId="1" xfId="0" applyNumberFormat="1" applyFont="1" applyFill="1" applyBorder="1" applyAlignment="1">
      <alignment horizontal="center" vertical="top"/>
    </xf>
    <xf numFmtId="14" fontId="5" fillId="0" borderId="1" xfId="0" applyNumberFormat="1" applyFont="1" applyFill="1" applyBorder="1" applyAlignment="1">
      <alignment vertical="top" wrapText="1"/>
    </xf>
    <xf numFmtId="0" fontId="34" fillId="0" borderId="1" xfId="0" applyFont="1" applyFill="1" applyBorder="1" applyAlignment="1">
      <alignment vertical="top" wrapText="1"/>
    </xf>
    <xf numFmtId="164" fontId="28" fillId="0" borderId="1" xfId="0" applyNumberFormat="1" applyFont="1" applyFill="1" applyBorder="1" applyAlignment="1">
      <alignment horizontal="center" vertical="top"/>
    </xf>
    <xf numFmtId="0" fontId="28" fillId="0" borderId="1" xfId="0" applyFont="1" applyFill="1" applyBorder="1" applyAlignment="1">
      <alignment vertical="top" wrapText="1"/>
    </xf>
    <xf numFmtId="0" fontId="18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left" vertical="top" wrapText="1"/>
    </xf>
    <xf numFmtId="0" fontId="35" fillId="0" borderId="1" xfId="0" applyFont="1" applyFill="1" applyBorder="1" applyAlignment="1">
      <alignment vertical="top" wrapText="1"/>
    </xf>
    <xf numFmtId="14" fontId="8" fillId="0" borderId="1" xfId="0" applyNumberFormat="1" applyFont="1" applyFill="1" applyBorder="1" applyAlignment="1">
      <alignment vertical="top"/>
    </xf>
    <xf numFmtId="0" fontId="25" fillId="0" borderId="1" xfId="0" applyFont="1" applyFill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29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164" fontId="5" fillId="0" borderId="6" xfId="0" applyNumberFormat="1" applyFont="1" applyFill="1" applyBorder="1" applyAlignment="1">
      <alignment horizontal="center" vertical="top"/>
    </xf>
    <xf numFmtId="0" fontId="30" fillId="0" borderId="0" xfId="0" applyFont="1" applyFill="1" applyAlignment="1">
      <alignment vertical="top"/>
    </xf>
    <xf numFmtId="164" fontId="23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/>
    </xf>
    <xf numFmtId="0" fontId="1" fillId="0" borderId="0" xfId="0" applyFont="1" applyFill="1"/>
    <xf numFmtId="0" fontId="5" fillId="0" borderId="7" xfId="0" applyFont="1" applyFill="1" applyBorder="1"/>
    <xf numFmtId="164" fontId="1" fillId="0" borderId="0" xfId="0" applyNumberFormat="1" applyFont="1" applyFill="1"/>
    <xf numFmtId="0" fontId="1" fillId="0" borderId="0" xfId="0" applyFont="1" applyFill="1" applyBorder="1"/>
    <xf numFmtId="0" fontId="23" fillId="0" borderId="0" xfId="0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top" wrapText="1"/>
    </xf>
    <xf numFmtId="164" fontId="8" fillId="0" borderId="1" xfId="0" applyNumberFormat="1" applyFont="1" applyFill="1" applyBorder="1" applyAlignment="1">
      <alignment horizontal="center" wrapText="1"/>
    </xf>
    <xf numFmtId="0" fontId="23" fillId="0" borderId="0" xfId="0" applyFont="1" applyFill="1" applyBorder="1" applyAlignment="1">
      <alignment vertical="center"/>
    </xf>
    <xf numFmtId="2" fontId="8" fillId="0" borderId="2" xfId="0" applyNumberFormat="1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vertical="top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28" fillId="0" borderId="1" xfId="0" applyNumberFormat="1" applyFont="1" applyFill="1" applyBorder="1" applyAlignment="1">
      <alignment horizontal="center" wrapText="1"/>
    </xf>
    <xf numFmtId="164" fontId="18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164" fontId="5" fillId="0" borderId="4" xfId="0" applyNumberFormat="1" applyFont="1" applyFill="1" applyBorder="1" applyAlignment="1">
      <alignment horizontal="center" wrapText="1"/>
    </xf>
    <xf numFmtId="0" fontId="23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2" fontId="28" fillId="0" borderId="2" xfId="0" applyNumberFormat="1" applyFont="1" applyFill="1" applyBorder="1" applyAlignment="1">
      <alignment horizontal="left" vertical="top" wrapText="1"/>
    </xf>
    <xf numFmtId="2" fontId="8" fillId="0" borderId="4" xfId="0" applyNumberFormat="1" applyFont="1" applyFill="1" applyBorder="1" applyAlignment="1">
      <alignment horizontal="left" vertical="top" wrapText="1"/>
    </xf>
    <xf numFmtId="164" fontId="5" fillId="0" borderId="2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top"/>
    </xf>
    <xf numFmtId="0" fontId="16" fillId="0" borderId="1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/>
    </xf>
    <xf numFmtId="0" fontId="17" fillId="0" borderId="1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vertical="top"/>
    </xf>
    <xf numFmtId="0" fontId="17" fillId="0" borderId="4" xfId="0" applyFont="1" applyFill="1" applyBorder="1" applyAlignment="1">
      <alignment horizontal="justify" vertical="top" wrapText="1"/>
    </xf>
    <xf numFmtId="0" fontId="16" fillId="0" borderId="4" xfId="0" applyFont="1" applyFill="1" applyBorder="1" applyAlignment="1">
      <alignment horizontal="center" vertical="top"/>
    </xf>
    <xf numFmtId="0" fontId="13" fillId="0" borderId="9" xfId="0" applyFont="1" applyFill="1" applyBorder="1" applyAlignment="1">
      <alignment horizontal="center" vertical="top"/>
    </xf>
    <xf numFmtId="0" fontId="15" fillId="0" borderId="8" xfId="0" applyFont="1" applyFill="1" applyBorder="1" applyAlignment="1">
      <alignment horizontal="center" vertical="top"/>
    </xf>
    <xf numFmtId="165" fontId="15" fillId="0" borderId="1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vertical="top" wrapText="1"/>
    </xf>
    <xf numFmtId="164" fontId="5" fillId="0" borderId="3" xfId="0" applyNumberFormat="1" applyFont="1" applyFill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horizontal="center" vertical="top" wrapText="1"/>
    </xf>
    <xf numFmtId="3" fontId="5" fillId="0" borderId="4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5" fillId="0" borderId="7" xfId="0" applyFon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64" fontId="18" fillId="0" borderId="2" xfId="0" applyNumberFormat="1" applyFont="1" applyFill="1" applyBorder="1" applyAlignment="1">
      <alignment horizontal="center" vertical="top" wrapText="1"/>
    </xf>
    <xf numFmtId="164" fontId="8" fillId="0" borderId="2" xfId="0" applyNumberFormat="1" applyFont="1" applyFill="1" applyBorder="1" applyAlignment="1">
      <alignment horizontal="center" vertical="top" wrapText="1"/>
    </xf>
    <xf numFmtId="164" fontId="5" fillId="0" borderId="9" xfId="0" applyNumberFormat="1" applyFont="1" applyFill="1" applyBorder="1" applyAlignment="1">
      <alignment horizontal="center" vertical="top" wrapText="1"/>
    </xf>
    <xf numFmtId="164" fontId="18" fillId="0" borderId="2" xfId="0" applyNumberFormat="1" applyFont="1" applyFill="1" applyBorder="1" applyAlignment="1">
      <alignment horizontal="center" vertical="top"/>
    </xf>
    <xf numFmtId="0" fontId="4" fillId="0" borderId="0" xfId="0" applyFont="1" applyFill="1"/>
    <xf numFmtId="0" fontId="5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/>
    <xf numFmtId="0" fontId="32" fillId="0" borderId="0" xfId="0" applyFont="1" applyFill="1" applyAlignment="1">
      <alignment horizontal="center" vertical="top"/>
    </xf>
    <xf numFmtId="0" fontId="21" fillId="0" borderId="1" xfId="0" applyFont="1" applyFill="1" applyBorder="1" applyAlignment="1">
      <alignment horizontal="center" vertical="top"/>
    </xf>
    <xf numFmtId="3" fontId="15" fillId="0" borderId="4" xfId="0" applyNumberFormat="1" applyFont="1" applyFill="1" applyBorder="1" applyAlignment="1">
      <alignment horizontal="center" vertical="top"/>
    </xf>
    <xf numFmtId="0" fontId="32" fillId="0" borderId="0" xfId="0" applyFont="1" applyFill="1" applyAlignment="1">
      <alignment vertical="top"/>
    </xf>
    <xf numFmtId="0" fontId="13" fillId="0" borderId="0" xfId="0" applyFont="1" applyFill="1" applyAlignment="1">
      <alignment horizontal="center" vertical="top" wrapText="1"/>
    </xf>
    <xf numFmtId="0" fontId="11" fillId="0" borderId="0" xfId="0" applyFont="1" applyFill="1" applyBorder="1" applyAlignment="1">
      <alignment vertical="top"/>
    </xf>
    <xf numFmtId="0" fontId="11" fillId="0" borderId="0" xfId="0" applyFont="1" applyFill="1" applyAlignment="1">
      <alignment horizontal="center" vertical="top"/>
    </xf>
    <xf numFmtId="0" fontId="32" fillId="0" borderId="1" xfId="0" applyFont="1" applyFill="1" applyBorder="1" applyAlignment="1">
      <alignment vertical="top"/>
    </xf>
    <xf numFmtId="0" fontId="26" fillId="0" borderId="1" xfId="0" applyFont="1" applyFill="1" applyBorder="1" applyAlignment="1">
      <alignment horizontal="center" vertical="top"/>
    </xf>
    <xf numFmtId="0" fontId="17" fillId="0" borderId="1" xfId="0" applyFont="1" applyFill="1" applyBorder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0" fontId="15" fillId="0" borderId="0" xfId="0" applyFont="1" applyFill="1" applyAlignment="1">
      <alignment horizontal="center" vertical="top"/>
    </xf>
    <xf numFmtId="0" fontId="13" fillId="0" borderId="6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8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left"/>
    </xf>
    <xf numFmtId="4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164" fontId="5" fillId="0" borderId="6" xfId="0" applyNumberFormat="1" applyFont="1" applyFill="1" applyBorder="1" applyAlignment="1">
      <alignment horizontal="center" vertical="top" wrapText="1"/>
    </xf>
    <xf numFmtId="164" fontId="6" fillId="0" borderId="4" xfId="0" applyNumberFormat="1" applyFont="1" applyFill="1" applyBorder="1" applyAlignment="1">
      <alignment horizontal="center" vertical="top" wrapText="1"/>
    </xf>
    <xf numFmtId="164" fontId="6" fillId="0" borderId="2" xfId="0" applyNumberFormat="1" applyFont="1" applyFill="1" applyBorder="1" applyAlignment="1">
      <alignment horizontal="center" vertical="top" wrapText="1"/>
    </xf>
    <xf numFmtId="164" fontId="6" fillId="0" borderId="6" xfId="0" applyNumberFormat="1" applyFont="1" applyFill="1" applyBorder="1" applyAlignment="1">
      <alignment horizontal="center" vertical="top" wrapText="1"/>
    </xf>
    <xf numFmtId="164" fontId="23" fillId="0" borderId="1" xfId="0" applyNumberFormat="1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164" fontId="5" fillId="0" borderId="7" xfId="0" applyNumberFormat="1" applyFont="1" applyFill="1" applyBorder="1"/>
    <xf numFmtId="164" fontId="1" fillId="0" borderId="1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top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/>
    </xf>
    <xf numFmtId="164" fontId="18" fillId="2" borderId="1" xfId="0" applyNumberFormat="1" applyFont="1" applyFill="1" applyBorder="1" applyAlignment="1">
      <alignment horizontal="center" vertical="top" wrapText="1"/>
    </xf>
    <xf numFmtId="164" fontId="18" fillId="2" borderId="2" xfId="0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justify" vertical="top" wrapText="1"/>
    </xf>
    <xf numFmtId="0" fontId="16" fillId="0" borderId="1" xfId="0" applyFont="1" applyFill="1" applyBorder="1" applyAlignment="1">
      <alignment horizontal="justify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4" fontId="6" fillId="0" borderId="6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/>
    </xf>
    <xf numFmtId="0" fontId="28" fillId="0" borderId="1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vertical="top" wrapText="1"/>
    </xf>
    <xf numFmtId="164" fontId="28" fillId="0" borderId="1" xfId="0" applyNumberFormat="1" applyFont="1" applyFill="1" applyBorder="1" applyAlignment="1">
      <alignment horizontal="center" vertical="top" wrapText="1"/>
    </xf>
    <xf numFmtId="164" fontId="5" fillId="0" borderId="4" xfId="0" applyNumberFormat="1" applyFont="1" applyFill="1" applyBorder="1" applyAlignment="1">
      <alignment horizontal="center" vertical="top" wrapText="1"/>
    </xf>
    <xf numFmtId="164" fontId="23" fillId="0" borderId="1" xfId="0" applyNumberFormat="1" applyFont="1" applyFill="1" applyBorder="1" applyAlignment="1">
      <alignment horizontal="center" vertical="top" wrapText="1"/>
    </xf>
    <xf numFmtId="164" fontId="5" fillId="0" borderId="5" xfId="0" applyNumberFormat="1" applyFont="1" applyFill="1" applyBorder="1" applyAlignment="1">
      <alignment horizontal="center" vertical="top" wrapText="1"/>
    </xf>
    <xf numFmtId="164" fontId="6" fillId="0" borderId="4" xfId="0" applyNumberFormat="1" applyFont="1" applyFill="1" applyBorder="1" applyAlignment="1">
      <alignment horizontal="center" vertical="top" wrapText="1"/>
    </xf>
    <xf numFmtId="164" fontId="6" fillId="0" borderId="5" xfId="0" applyNumberFormat="1" applyFont="1" applyFill="1" applyBorder="1" applyAlignment="1">
      <alignment horizontal="center" vertical="top" wrapText="1"/>
    </xf>
    <xf numFmtId="164" fontId="5" fillId="0" borderId="5" xfId="0" applyNumberFormat="1" applyFont="1" applyFill="1" applyBorder="1" applyAlignment="1">
      <alignment horizontal="center" vertical="top"/>
    </xf>
    <xf numFmtId="164" fontId="8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164" fontId="5" fillId="0" borderId="6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164" fontId="23" fillId="0" borderId="2" xfId="0" applyNumberFormat="1" applyFont="1" applyFill="1" applyBorder="1" applyAlignment="1">
      <alignment horizontal="center" vertical="top" wrapText="1"/>
    </xf>
    <xf numFmtId="164" fontId="18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top"/>
    </xf>
    <xf numFmtId="0" fontId="18" fillId="0" borderId="1" xfId="0" applyFont="1" applyFill="1" applyBorder="1" applyAlignment="1">
      <alignment vertical="top" textRotation="90" wrapText="1"/>
    </xf>
    <xf numFmtId="164" fontId="15" fillId="0" borderId="1" xfId="0" applyNumberFormat="1" applyFont="1" applyFill="1" applyBorder="1" applyAlignment="1">
      <alignment horizontal="center" vertical="top" wrapText="1"/>
    </xf>
    <xf numFmtId="164" fontId="15" fillId="0" borderId="2" xfId="0" applyNumberFormat="1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vertical="top"/>
    </xf>
    <xf numFmtId="0" fontId="5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8" fillId="0" borderId="4" xfId="0" applyFont="1" applyFill="1" applyBorder="1" applyAlignment="1">
      <alignment vertical="top"/>
    </xf>
    <xf numFmtId="164" fontId="1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0" fontId="36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0" fontId="5" fillId="0" borderId="0" xfId="0" applyFont="1" applyFill="1" applyAlignment="1">
      <alignment horizontal="center" vertical="top"/>
    </xf>
    <xf numFmtId="0" fontId="33" fillId="0" borderId="0" xfId="0" applyFont="1" applyFill="1" applyAlignment="1">
      <alignment horizontal="center" vertical="top"/>
    </xf>
    <xf numFmtId="164" fontId="33" fillId="0" borderId="0" xfId="0" applyNumberFormat="1" applyFont="1" applyFill="1" applyAlignment="1">
      <alignment horizontal="center" vertical="top"/>
    </xf>
    <xf numFmtId="164" fontId="6" fillId="0" borderId="4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41" fillId="2" borderId="1" xfId="0" applyFont="1" applyFill="1" applyBorder="1" applyAlignment="1">
      <alignment horizontal="center" vertical="center"/>
    </xf>
    <xf numFmtId="4" fontId="8" fillId="2" borderId="1" xfId="1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vertical="top" wrapText="1"/>
    </xf>
    <xf numFmtId="164" fontId="18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26" fillId="0" borderId="1" xfId="0" applyFont="1" applyFill="1" applyBorder="1" applyAlignment="1">
      <alignment horizontal="center" vertical="top"/>
    </xf>
    <xf numFmtId="0" fontId="23" fillId="0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vertical="top"/>
    </xf>
    <xf numFmtId="164" fontId="28" fillId="2" borderId="1" xfId="0" applyNumberFormat="1" applyFont="1" applyFill="1" applyBorder="1" applyAlignment="1">
      <alignment horizontal="center" vertical="top" wrapText="1"/>
    </xf>
    <xf numFmtId="164" fontId="8" fillId="2" borderId="1" xfId="0" applyNumberFormat="1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vertical="top" wrapText="1"/>
    </xf>
    <xf numFmtId="0" fontId="5" fillId="2" borderId="0" xfId="0" applyFont="1" applyFill="1" applyAlignment="1">
      <alignment vertical="top"/>
    </xf>
    <xf numFmtId="49" fontId="8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0" fontId="6" fillId="2" borderId="6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/>
    </xf>
    <xf numFmtId="0" fontId="15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32" fillId="0" borderId="0" xfId="0" applyFont="1" applyFill="1" applyAlignment="1">
      <alignment horizontal="right" vertical="top"/>
    </xf>
    <xf numFmtId="0" fontId="22" fillId="0" borderId="4" xfId="0" applyFont="1" applyFill="1" applyBorder="1" applyAlignment="1">
      <alignment horizontal="center" vertical="top"/>
    </xf>
    <xf numFmtId="0" fontId="15" fillId="0" borderId="4" xfId="0" applyFont="1" applyFill="1" applyBorder="1" applyAlignment="1">
      <alignment vertical="top" wrapText="1"/>
    </xf>
    <xf numFmtId="0" fontId="22" fillId="0" borderId="1" xfId="0" applyFont="1" applyFill="1" applyBorder="1" applyAlignment="1">
      <alignment vertical="top" wrapText="1"/>
    </xf>
    <xf numFmtId="0" fontId="22" fillId="0" borderId="1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vertical="top" wrapText="1"/>
    </xf>
    <xf numFmtId="3" fontId="20" fillId="0" borderId="1" xfId="0" applyNumberFormat="1" applyFont="1" applyFill="1" applyBorder="1" applyAlignment="1">
      <alignment horizontal="center" vertical="top"/>
    </xf>
    <xf numFmtId="0" fontId="2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justify" vertical="top"/>
    </xf>
    <xf numFmtId="0" fontId="20" fillId="0" borderId="1" xfId="0" applyFont="1" applyFill="1" applyBorder="1" applyAlignment="1">
      <alignment vertical="top" wrapText="1"/>
    </xf>
    <xf numFmtId="0" fontId="22" fillId="0" borderId="8" xfId="0" applyFont="1" applyFill="1" applyBorder="1" applyAlignment="1">
      <alignment horizontal="center" vertical="top"/>
    </xf>
    <xf numFmtId="0" fontId="15" fillId="0" borderId="8" xfId="0" applyFont="1" applyFill="1" applyBorder="1" applyAlignment="1">
      <alignment horizontal="left" vertical="top"/>
    </xf>
    <xf numFmtId="0" fontId="15" fillId="0" borderId="8" xfId="0" applyFont="1" applyFill="1" applyBorder="1" applyAlignment="1">
      <alignment horizontal="left" vertical="top" wrapText="1"/>
    </xf>
    <xf numFmtId="0" fontId="21" fillId="0" borderId="8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left" vertical="top"/>
    </xf>
    <xf numFmtId="0" fontId="15" fillId="0" borderId="1" xfId="0" applyNumberFormat="1" applyFont="1" applyFill="1" applyBorder="1" applyAlignment="1">
      <alignment horizontal="justify" vertical="top" wrapText="1"/>
    </xf>
    <xf numFmtId="3" fontId="15" fillId="0" borderId="1" xfId="0" applyNumberFormat="1" applyFont="1" applyFill="1" applyBorder="1" applyAlignment="1">
      <alignment horizontal="left" vertical="top" wrapText="1"/>
    </xf>
    <xf numFmtId="3" fontId="15" fillId="0" borderId="1" xfId="0" applyNumberFormat="1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top"/>
    </xf>
    <xf numFmtId="0" fontId="20" fillId="0" borderId="1" xfId="0" applyFont="1" applyFill="1" applyBorder="1" applyAlignment="1">
      <alignment vertical="top"/>
    </xf>
    <xf numFmtId="0" fontId="20" fillId="0" borderId="1" xfId="0" applyFont="1" applyFill="1" applyBorder="1" applyAlignment="1">
      <alignment horizontal="center" vertical="top"/>
    </xf>
    <xf numFmtId="0" fontId="0" fillId="0" borderId="8" xfId="0" applyFill="1" applyBorder="1" applyAlignment="1">
      <alignment vertical="top" wrapText="1"/>
    </xf>
    <xf numFmtId="0" fontId="20" fillId="0" borderId="1" xfId="0" applyFont="1" applyFill="1" applyBorder="1" applyAlignment="1">
      <alignment horizontal="left" vertical="top"/>
    </xf>
    <xf numFmtId="0" fontId="19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vertical="top"/>
    </xf>
    <xf numFmtId="0" fontId="19" fillId="0" borderId="0" xfId="0" applyFont="1" applyFill="1" applyAlignment="1">
      <alignment vertical="top"/>
    </xf>
    <xf numFmtId="0" fontId="13" fillId="0" borderId="4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0" fontId="21" fillId="0" borderId="6" xfId="0" applyFont="1" applyFill="1" applyBorder="1" applyAlignment="1">
      <alignment horizontal="center" vertical="top"/>
    </xf>
    <xf numFmtId="3" fontId="3" fillId="0" borderId="1" xfId="0" applyNumberFormat="1" applyFont="1" applyFill="1" applyBorder="1" applyAlignment="1">
      <alignment horizontal="center" vertical="top"/>
    </xf>
    <xf numFmtId="0" fontId="27" fillId="0" borderId="1" xfId="0" applyFont="1" applyFill="1" applyBorder="1" applyAlignment="1">
      <alignment horizontal="center" vertical="top"/>
    </xf>
    <xf numFmtId="10" fontId="20" fillId="0" borderId="1" xfId="0" applyNumberFormat="1" applyFont="1" applyFill="1" applyBorder="1" applyAlignment="1">
      <alignment horizontal="center" vertical="top"/>
    </xf>
    <xf numFmtId="0" fontId="20" fillId="0" borderId="8" xfId="0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/>
    </xf>
    <xf numFmtId="0" fontId="36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0" fontId="20" fillId="0" borderId="0" xfId="0" applyFont="1" applyFill="1" applyAlignment="1">
      <alignment horizontal="center" vertical="top"/>
    </xf>
    <xf numFmtId="0" fontId="0" fillId="2" borderId="0" xfId="0" applyFill="1"/>
    <xf numFmtId="0" fontId="38" fillId="2" borderId="1" xfId="1" applyFont="1" applyFill="1" applyBorder="1" applyAlignment="1">
      <alignment horizontal="center" vertical="center" wrapText="1"/>
    </xf>
    <xf numFmtId="0" fontId="38" fillId="2" borderId="4" xfId="1" applyFont="1" applyFill="1" applyBorder="1" applyAlignment="1">
      <alignment horizontal="center"/>
    </xf>
    <xf numFmtId="0" fontId="15" fillId="2" borderId="4" xfId="1" applyFont="1" applyFill="1" applyBorder="1" applyAlignment="1">
      <alignment horizontal="center"/>
    </xf>
    <xf numFmtId="0" fontId="38" fillId="2" borderId="1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4" fontId="10" fillId="2" borderId="1" xfId="1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41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41" fillId="2" borderId="1" xfId="0" applyNumberFormat="1" applyFont="1" applyFill="1" applyBorder="1" applyAlignment="1">
      <alignment horizontal="center" vertical="center"/>
    </xf>
    <xf numFmtId="0" fontId="4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center"/>
    </xf>
    <xf numFmtId="0" fontId="8" fillId="2" borderId="1" xfId="1" applyFont="1" applyFill="1" applyBorder="1" applyAlignment="1">
      <alignment vertical="center" wrapText="1"/>
    </xf>
    <xf numFmtId="0" fontId="15" fillId="2" borderId="1" xfId="1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/>
    </xf>
    <xf numFmtId="0" fontId="8" fillId="2" borderId="0" xfId="0" applyFont="1" applyFill="1"/>
    <xf numFmtId="0" fontId="15" fillId="2" borderId="0" xfId="0" applyFont="1" applyFill="1" applyAlignment="1">
      <alignment horizontal="center"/>
    </xf>
    <xf numFmtId="0" fontId="40" fillId="2" borderId="0" xfId="0" applyFont="1" applyFill="1"/>
    <xf numFmtId="0" fontId="1" fillId="2" borderId="0" xfId="0" applyFont="1" applyFill="1" applyAlignment="1">
      <alignment horizontal="center"/>
    </xf>
    <xf numFmtId="0" fontId="39" fillId="2" borderId="0" xfId="0" applyFont="1" applyFill="1" applyAlignment="1">
      <alignment horizontal="center"/>
    </xf>
    <xf numFmtId="0" fontId="4" fillId="2" borderId="0" xfId="0" applyFont="1" applyFill="1"/>
    <xf numFmtId="0" fontId="5" fillId="0" borderId="1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 wrapText="1"/>
    </xf>
    <xf numFmtId="0" fontId="31" fillId="0" borderId="3" xfId="0" applyFont="1" applyFill="1" applyBorder="1" applyAlignment="1">
      <alignment vertical="top" wrapText="1"/>
    </xf>
    <xf numFmtId="0" fontId="31" fillId="0" borderId="8" xfId="0" applyFont="1" applyFill="1" applyBorder="1" applyAlignment="1">
      <alignment vertical="top" wrapText="1"/>
    </xf>
    <xf numFmtId="0" fontId="14" fillId="0" borderId="9" xfId="0" applyFont="1" applyFill="1" applyBorder="1" applyAlignment="1">
      <alignment horizontal="center" vertical="top"/>
    </xf>
    <xf numFmtId="0" fontId="14" fillId="0" borderId="7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4" fillId="0" borderId="8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/>
    </xf>
    <xf numFmtId="0" fontId="14" fillId="0" borderId="3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top"/>
    </xf>
    <xf numFmtId="0" fontId="26" fillId="0" borderId="1" xfId="0" applyFont="1" applyFill="1" applyBorder="1" applyAlignment="1">
      <alignment horizontal="center" vertical="top"/>
    </xf>
    <xf numFmtId="0" fontId="32" fillId="0" borderId="0" xfId="0" applyFont="1" applyFill="1" applyAlignment="1">
      <alignment horizontal="center" vertical="top" wrapText="1"/>
    </xf>
    <xf numFmtId="0" fontId="13" fillId="0" borderId="1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/>
    </xf>
    <xf numFmtId="0" fontId="0" fillId="0" borderId="6" xfId="0" applyFill="1" applyBorder="1" applyAlignment="1">
      <alignment horizontal="center" vertical="top"/>
    </xf>
    <xf numFmtId="0" fontId="0" fillId="0" borderId="5" xfId="0" applyFill="1" applyBorder="1" applyAlignment="1">
      <alignment vertical="top"/>
    </xf>
    <xf numFmtId="0" fontId="0" fillId="0" borderId="6" xfId="0" applyFill="1" applyBorder="1" applyAlignment="1">
      <alignment vertical="top"/>
    </xf>
    <xf numFmtId="0" fontId="13" fillId="0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28" fillId="0" borderId="1" xfId="0" applyFont="1" applyFill="1" applyBorder="1" applyAlignment="1">
      <alignment horizontal="left" vertical="top" wrapText="1"/>
    </xf>
    <xf numFmtId="0" fontId="23" fillId="0" borderId="2" xfId="0" applyFont="1" applyFill="1" applyBorder="1" applyAlignment="1">
      <alignment horizontal="center" vertical="top" wrapText="1"/>
    </xf>
    <xf numFmtId="0" fontId="23" fillId="0" borderId="3" xfId="0" applyFont="1" applyFill="1" applyBorder="1" applyAlignment="1">
      <alignment horizontal="center" vertical="top" wrapText="1"/>
    </xf>
    <xf numFmtId="0" fontId="23" fillId="0" borderId="8" xfId="0" applyFont="1" applyFill="1" applyBorder="1" applyAlignment="1">
      <alignment horizontal="center" vertical="top" wrapText="1"/>
    </xf>
    <xf numFmtId="0" fontId="28" fillId="0" borderId="1" xfId="0" applyFont="1" applyFill="1" applyBorder="1" applyAlignment="1">
      <alignment horizontal="center" vertical="top"/>
    </xf>
    <xf numFmtId="0" fontId="28" fillId="0" borderId="2" xfId="0" applyFont="1" applyFill="1" applyBorder="1" applyAlignment="1">
      <alignment horizontal="center" vertical="top"/>
    </xf>
    <xf numFmtId="0" fontId="28" fillId="0" borderId="1" xfId="0" applyFont="1" applyFill="1" applyBorder="1" applyAlignment="1">
      <alignment horizontal="center" vertical="top" wrapText="1"/>
    </xf>
    <xf numFmtId="0" fontId="28" fillId="0" borderId="2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horizontal="center" vertical="top" wrapText="1"/>
    </xf>
    <xf numFmtId="2" fontId="6" fillId="0" borderId="4" xfId="0" applyNumberFormat="1" applyFont="1" applyFill="1" applyBorder="1" applyAlignment="1">
      <alignment horizontal="left" vertical="top" wrapText="1"/>
    </xf>
    <xf numFmtId="2" fontId="6" fillId="0" borderId="5" xfId="0" applyNumberFormat="1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23" fillId="0" borderId="4" xfId="0" applyFont="1" applyFill="1" applyBorder="1" applyAlignment="1">
      <alignment vertical="top" wrapText="1"/>
    </xf>
    <xf numFmtId="0" fontId="24" fillId="0" borderId="6" xfId="0" applyFont="1" applyFill="1" applyBorder="1" applyAlignment="1">
      <alignment vertical="top"/>
    </xf>
    <xf numFmtId="0" fontId="23" fillId="0" borderId="4" xfId="0" applyFont="1" applyFill="1" applyBorder="1" applyAlignment="1">
      <alignment horizontal="left" vertical="top" wrapText="1"/>
    </xf>
    <xf numFmtId="0" fontId="23" fillId="0" borderId="6" xfId="0" applyFont="1" applyFill="1" applyBorder="1" applyAlignment="1">
      <alignment horizontal="left" vertical="top" wrapText="1"/>
    </xf>
    <xf numFmtId="4" fontId="6" fillId="0" borderId="2" xfId="0" applyNumberFormat="1" applyFont="1" applyFill="1" applyBorder="1" applyAlignment="1">
      <alignment horizontal="center" vertical="top" wrapText="1"/>
    </xf>
    <xf numFmtId="4" fontId="6" fillId="0" borderId="3" xfId="0" applyNumberFormat="1" applyFont="1" applyFill="1" applyBorder="1" applyAlignment="1">
      <alignment horizontal="center" vertical="top" wrapText="1"/>
    </xf>
    <xf numFmtId="4" fontId="6" fillId="0" borderId="8" xfId="0" applyNumberFormat="1" applyFont="1" applyFill="1" applyBorder="1" applyAlignment="1">
      <alignment horizontal="center" vertical="top" wrapText="1"/>
    </xf>
    <xf numFmtId="0" fontId="18" fillId="0" borderId="4" xfId="0" applyFont="1" applyFill="1" applyBorder="1" applyAlignment="1">
      <alignment vertical="top" wrapText="1"/>
    </xf>
    <xf numFmtId="0" fontId="18" fillId="0" borderId="5" xfId="0" applyFont="1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8" fillId="0" borderId="4" xfId="0" applyFont="1" applyFill="1" applyBorder="1" applyAlignment="1">
      <alignment vertical="top" wrapText="1"/>
    </xf>
    <xf numFmtId="0" fontId="8" fillId="0" borderId="5" xfId="0" applyFont="1" applyFill="1" applyBorder="1" applyAlignment="1">
      <alignment vertical="top" wrapText="1"/>
    </xf>
    <xf numFmtId="0" fontId="23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vertical="top" wrapText="1"/>
    </xf>
    <xf numFmtId="164" fontId="18" fillId="0" borderId="1" xfId="0" applyNumberFormat="1" applyFont="1" applyFill="1" applyBorder="1" applyAlignment="1">
      <alignment horizontal="center" vertical="top" wrapText="1"/>
    </xf>
    <xf numFmtId="164" fontId="28" fillId="0" borderId="1" xfId="0" applyNumberFormat="1" applyFont="1" applyFill="1" applyBorder="1" applyAlignment="1">
      <alignment horizontal="center" vertical="top" wrapText="1"/>
    </xf>
    <xf numFmtId="164" fontId="8" fillId="0" borderId="4" xfId="0" applyNumberFormat="1" applyFont="1" applyFill="1" applyBorder="1" applyAlignment="1">
      <alignment horizontal="center" vertical="top" wrapText="1"/>
    </xf>
    <xf numFmtId="164" fontId="8" fillId="0" borderId="5" xfId="0" applyNumberFormat="1" applyFont="1" applyFill="1" applyBorder="1" applyAlignment="1">
      <alignment horizontal="center" vertical="top" wrapText="1"/>
    </xf>
    <xf numFmtId="164" fontId="8" fillId="0" borderId="6" xfId="0" applyNumberFormat="1" applyFont="1" applyFill="1" applyBorder="1" applyAlignment="1">
      <alignment horizontal="center" vertical="top" wrapText="1"/>
    </xf>
    <xf numFmtId="164" fontId="18" fillId="0" borderId="4" xfId="0" applyNumberFormat="1" applyFont="1" applyFill="1" applyBorder="1" applyAlignment="1">
      <alignment horizontal="center" vertical="top" wrapText="1"/>
    </xf>
    <xf numFmtId="164" fontId="18" fillId="0" borderId="5" xfId="0" applyNumberFormat="1" applyFont="1" applyFill="1" applyBorder="1" applyAlignment="1">
      <alignment horizontal="center" vertical="top" wrapText="1"/>
    </xf>
    <xf numFmtId="164" fontId="18" fillId="0" borderId="6" xfId="0" applyNumberFormat="1" applyFont="1" applyFill="1" applyBorder="1" applyAlignment="1">
      <alignment horizontal="center" vertical="top" wrapText="1"/>
    </xf>
    <xf numFmtId="164" fontId="5" fillId="0" borderId="4" xfId="0" applyNumberFormat="1" applyFont="1" applyFill="1" applyBorder="1" applyAlignment="1">
      <alignment horizontal="center" vertical="top" wrapText="1"/>
    </xf>
    <xf numFmtId="164" fontId="0" fillId="0" borderId="5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 vertical="top" wrapText="1"/>
    </xf>
    <xf numFmtId="164" fontId="0" fillId="0" borderId="6" xfId="0" applyNumberFormat="1" applyFill="1" applyBorder="1" applyAlignment="1">
      <alignment horizontal="center" vertical="top" wrapText="1"/>
    </xf>
    <xf numFmtId="164" fontId="23" fillId="0" borderId="1" xfId="0" applyNumberFormat="1" applyFont="1" applyFill="1" applyBorder="1" applyAlignment="1">
      <alignment vertical="top" wrapText="1"/>
    </xf>
    <xf numFmtId="164" fontId="23" fillId="0" borderId="1" xfId="0" applyNumberFormat="1" applyFont="1" applyFill="1" applyBorder="1" applyAlignment="1">
      <alignment horizontal="center" vertical="top" wrapText="1"/>
    </xf>
    <xf numFmtId="164" fontId="5" fillId="0" borderId="5" xfId="0" applyNumberFormat="1" applyFont="1" applyFill="1" applyBorder="1" applyAlignment="1">
      <alignment horizontal="center" vertical="top" wrapText="1"/>
    </xf>
    <xf numFmtId="164" fontId="5" fillId="0" borderId="5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 vertical="top" wrapText="1"/>
    </xf>
    <xf numFmtId="164" fontId="6" fillId="0" borderId="5" xfId="0" applyNumberFormat="1" applyFont="1" applyFill="1" applyBorder="1" applyAlignment="1">
      <alignment horizontal="center" vertical="top" wrapText="1"/>
    </xf>
    <xf numFmtId="164" fontId="5" fillId="0" borderId="5" xfId="0" applyNumberFormat="1" applyFont="1" applyFill="1" applyBorder="1" applyAlignment="1">
      <alignment horizontal="center" vertical="top"/>
    </xf>
    <xf numFmtId="164" fontId="0" fillId="0" borderId="6" xfId="0" applyNumberFormat="1" applyFill="1" applyBorder="1" applyAlignment="1">
      <alignment horizontal="center" vertical="top"/>
    </xf>
    <xf numFmtId="164" fontId="23" fillId="0" borderId="4" xfId="0" applyNumberFormat="1" applyFont="1" applyFill="1" applyBorder="1" applyAlignment="1">
      <alignment horizontal="center" vertical="top" wrapText="1"/>
    </xf>
    <xf numFmtId="164" fontId="23" fillId="0" borderId="5" xfId="0" applyNumberFormat="1" applyFont="1" applyFill="1" applyBorder="1" applyAlignment="1">
      <alignment horizontal="center" vertical="top" wrapText="1"/>
    </xf>
    <xf numFmtId="164" fontId="23" fillId="0" borderId="6" xfId="0" applyNumberFormat="1" applyFont="1" applyFill="1" applyBorder="1" applyAlignment="1">
      <alignment horizontal="center" vertical="top" wrapText="1"/>
    </xf>
    <xf numFmtId="164" fontId="28" fillId="0" borderId="4" xfId="0" applyNumberFormat="1" applyFont="1" applyFill="1" applyBorder="1" applyAlignment="1">
      <alignment horizontal="center" vertical="top" wrapText="1"/>
    </xf>
    <xf numFmtId="164" fontId="28" fillId="0" borderId="5" xfId="0" applyNumberFormat="1" applyFont="1" applyFill="1" applyBorder="1" applyAlignment="1">
      <alignment horizontal="center" vertical="top" wrapText="1"/>
    </xf>
    <xf numFmtId="164" fontId="28" fillId="0" borderId="6" xfId="0" applyNumberFormat="1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164" fontId="6" fillId="0" borderId="5" xfId="0" applyNumberFormat="1" applyFont="1" applyFill="1" applyBorder="1"/>
    <xf numFmtId="164" fontId="23" fillId="0" borderId="1" xfId="0" applyNumberFormat="1" applyFont="1" applyFill="1" applyBorder="1" applyAlignment="1">
      <alignment horizontal="center" vertical="center" wrapText="1"/>
    </xf>
    <xf numFmtId="164" fontId="31" fillId="0" borderId="2" xfId="0" applyNumberFormat="1" applyFont="1" applyFill="1" applyBorder="1" applyAlignment="1">
      <alignment horizontal="center" wrapText="1"/>
    </xf>
    <xf numFmtId="164" fontId="31" fillId="0" borderId="3" xfId="0" applyNumberFormat="1" applyFont="1" applyFill="1" applyBorder="1" applyAlignment="1">
      <alignment horizontal="center" wrapText="1"/>
    </xf>
    <xf numFmtId="164" fontId="31" fillId="0" borderId="8" xfId="0" applyNumberFormat="1" applyFont="1" applyFill="1" applyBorder="1" applyAlignment="1">
      <alignment horizontal="center" wrapText="1"/>
    </xf>
    <xf numFmtId="164" fontId="31" fillId="0" borderId="2" xfId="0" applyNumberFormat="1" applyFont="1" applyFill="1" applyBorder="1" applyAlignment="1">
      <alignment horizontal="center" vertical="center" wrapText="1"/>
    </xf>
    <xf numFmtId="164" fontId="31" fillId="0" borderId="3" xfId="0" applyNumberFormat="1" applyFont="1" applyFill="1" applyBorder="1" applyAlignment="1">
      <alignment horizontal="center" vertical="center" wrapText="1"/>
    </xf>
    <xf numFmtId="164" fontId="31" fillId="0" borderId="8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/>
    <xf numFmtId="164" fontId="5" fillId="0" borderId="6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vertical="top" wrapText="1"/>
    </xf>
    <xf numFmtId="164" fontId="13" fillId="0" borderId="2" xfId="0" applyNumberFormat="1" applyFont="1" applyFill="1" applyBorder="1" applyAlignment="1">
      <alignment horizontal="center" vertical="center"/>
    </xf>
    <xf numFmtId="164" fontId="13" fillId="0" borderId="8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top" wrapText="1"/>
    </xf>
    <xf numFmtId="164" fontId="5" fillId="0" borderId="4" xfId="0" applyNumberFormat="1" applyFont="1" applyFill="1" applyBorder="1" applyAlignment="1">
      <alignment vertical="center" wrapText="1"/>
    </xf>
    <xf numFmtId="164" fontId="0" fillId="0" borderId="5" xfId="0" applyNumberFormat="1" applyFont="1" applyFill="1" applyBorder="1" applyAlignment="1">
      <alignment vertical="center" wrapText="1"/>
    </xf>
    <xf numFmtId="164" fontId="0" fillId="0" borderId="5" xfId="0" applyNumberFormat="1" applyFont="1" applyFill="1" applyBorder="1" applyAlignment="1">
      <alignment wrapText="1"/>
    </xf>
    <xf numFmtId="164" fontId="0" fillId="0" borderId="6" xfId="0" applyNumberFormat="1" applyFont="1" applyFill="1" applyBorder="1" applyAlignment="1">
      <alignment wrapText="1"/>
    </xf>
    <xf numFmtId="164" fontId="23" fillId="0" borderId="2" xfId="0" applyNumberFormat="1" applyFont="1" applyFill="1" applyBorder="1" applyAlignment="1">
      <alignment horizontal="center" vertical="top" wrapText="1"/>
    </xf>
    <xf numFmtId="164" fontId="23" fillId="0" borderId="3" xfId="0" applyNumberFormat="1" applyFont="1" applyFill="1" applyBorder="1" applyAlignment="1">
      <alignment horizontal="center" vertical="top" wrapText="1"/>
    </xf>
    <xf numFmtId="164" fontId="8" fillId="0" borderId="4" xfId="0" applyNumberFormat="1" applyFont="1" applyFill="1" applyBorder="1" applyAlignment="1">
      <alignment vertical="top" wrapText="1"/>
    </xf>
    <xf numFmtId="164" fontId="8" fillId="0" borderId="5" xfId="0" applyNumberFormat="1" applyFont="1" applyFill="1" applyBorder="1" applyAlignment="1"/>
    <xf numFmtId="164" fontId="8" fillId="0" borderId="6" xfId="0" applyNumberFormat="1" applyFont="1" applyFill="1" applyBorder="1" applyAlignment="1"/>
    <xf numFmtId="164" fontId="28" fillId="0" borderId="2" xfId="0" applyNumberFormat="1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vertical="top" wrapText="1"/>
    </xf>
    <xf numFmtId="164" fontId="5" fillId="0" borderId="5" xfId="0" applyNumberFormat="1" applyFont="1" applyFill="1" applyBorder="1" applyAlignment="1">
      <alignment vertical="top" wrapText="1"/>
    </xf>
    <xf numFmtId="164" fontId="5" fillId="0" borderId="6" xfId="0" applyNumberFormat="1" applyFont="1" applyFill="1" applyBorder="1" applyAlignment="1">
      <alignment vertical="top" wrapText="1"/>
    </xf>
    <xf numFmtId="164" fontId="8" fillId="0" borderId="1" xfId="0" applyNumberFormat="1" applyFont="1" applyFill="1" applyBorder="1" applyAlignment="1">
      <alignment vertical="top" wrapText="1"/>
    </xf>
    <xf numFmtId="164" fontId="6" fillId="0" borderId="6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/>
    <xf numFmtId="164" fontId="5" fillId="0" borderId="1" xfId="0" applyNumberFormat="1" applyFont="1" applyFill="1" applyBorder="1" applyAlignment="1">
      <alignment horizontal="center" vertical="top"/>
    </xf>
    <xf numFmtId="164" fontId="6" fillId="0" borderId="2" xfId="0" applyNumberFormat="1" applyFont="1" applyFill="1" applyBorder="1" applyAlignment="1">
      <alignment horizontal="center" vertical="top" wrapText="1"/>
    </xf>
    <xf numFmtId="164" fontId="6" fillId="0" borderId="3" xfId="0" applyNumberFormat="1" applyFont="1" applyFill="1" applyBorder="1" applyAlignment="1">
      <alignment horizontal="center" vertical="top" wrapText="1"/>
    </xf>
    <xf numFmtId="164" fontId="6" fillId="0" borderId="10" xfId="0" applyNumberFormat="1" applyFont="1" applyFill="1" applyBorder="1" applyAlignment="1">
      <alignment horizontal="center" vertical="top" wrapText="1"/>
    </xf>
    <xf numFmtId="164" fontId="5" fillId="0" borderId="5" xfId="0" applyNumberFormat="1" applyFont="1" applyFill="1" applyBorder="1" applyAlignment="1"/>
    <xf numFmtId="164" fontId="5" fillId="0" borderId="6" xfId="0" applyNumberFormat="1" applyFont="1" applyFill="1" applyBorder="1" applyAlignment="1"/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14" fontId="5" fillId="0" borderId="4" xfId="0" applyNumberFormat="1" applyFont="1" applyFill="1" applyBorder="1" applyAlignment="1">
      <alignment horizontal="center" vertical="top" wrapText="1"/>
    </xf>
    <xf numFmtId="14" fontId="5" fillId="0" borderId="6" xfId="0" applyNumberFormat="1" applyFont="1" applyFill="1" applyBorder="1" applyAlignment="1">
      <alignment horizontal="center" vertical="top" wrapText="1"/>
    </xf>
    <xf numFmtId="0" fontId="32" fillId="0" borderId="0" xfId="0" applyFont="1" applyFill="1" applyAlignment="1">
      <alignment horizontal="center" vertical="top"/>
    </xf>
    <xf numFmtId="4" fontId="5" fillId="0" borderId="4" xfId="0" applyNumberFormat="1" applyFont="1" applyFill="1" applyBorder="1" applyAlignment="1">
      <alignment horizontal="center" vertical="top" wrapText="1"/>
    </xf>
    <xf numFmtId="4" fontId="5" fillId="0" borderId="5" xfId="0" applyNumberFormat="1" applyFont="1" applyFill="1" applyBorder="1" applyAlignment="1">
      <alignment horizontal="center" vertical="top" wrapText="1"/>
    </xf>
    <xf numFmtId="4" fontId="5" fillId="0" borderId="6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4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wrapText="1"/>
    </xf>
    <xf numFmtId="0" fontId="38" fillId="2" borderId="1" xfId="1" applyFont="1" applyFill="1" applyBorder="1" applyAlignment="1">
      <alignment horizontal="center" vertical="center" wrapText="1"/>
    </xf>
    <xf numFmtId="0" fontId="15" fillId="2" borderId="4" xfId="1" applyFont="1" applyFill="1" applyBorder="1" applyAlignment="1">
      <alignment horizontal="center" vertical="center" wrapText="1"/>
    </xf>
    <xf numFmtId="0" fontId="15" fillId="2" borderId="5" xfId="1" applyFont="1" applyFill="1" applyBorder="1" applyAlignment="1">
      <alignment horizontal="center" vertical="center" wrapText="1"/>
    </xf>
    <xf numFmtId="0" fontId="15" fillId="2" borderId="6" xfId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wrapText="1"/>
    </xf>
    <xf numFmtId="0" fontId="9" fillId="2" borderId="8" xfId="1" applyFont="1" applyFill="1" applyBorder="1" applyAlignment="1">
      <alignment horizontal="center" wrapText="1"/>
    </xf>
    <xf numFmtId="4" fontId="15" fillId="2" borderId="9" xfId="1" applyNumberFormat="1" applyFont="1" applyFill="1" applyBorder="1" applyAlignment="1">
      <alignment horizontal="center" vertical="center" wrapText="1"/>
    </xf>
    <xf numFmtId="4" fontId="15" fillId="2" borderId="7" xfId="1" applyNumberFormat="1" applyFont="1" applyFill="1" applyBorder="1" applyAlignment="1">
      <alignment horizontal="center" vertical="center" wrapText="1"/>
    </xf>
    <xf numFmtId="4" fontId="15" fillId="2" borderId="12" xfId="1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8" fillId="2" borderId="0" xfId="1" applyFont="1" applyFill="1" applyBorder="1" applyAlignment="1">
      <alignment horizontal="center" vertical="top" wrapText="1"/>
    </xf>
    <xf numFmtId="0" fontId="37" fillId="2" borderId="0" xfId="1" applyFont="1" applyFill="1" applyAlignment="1">
      <alignment horizontal="center" vertical="center" wrapText="1"/>
    </xf>
    <xf numFmtId="0" fontId="37" fillId="2" borderId="0" xfId="1" applyFont="1" applyFill="1" applyBorder="1" applyAlignment="1">
      <alignment horizontal="center" vertical="center" wrapText="1"/>
    </xf>
    <xf numFmtId="0" fontId="8" fillId="2" borderId="0" xfId="1" applyFont="1" applyFill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4;&#1086;&#1082;&#1083;&#1072;&#1076;%20&#1079;&#1072;%202015%20&#1075;%20&#1059;&#1054;%20&#1084;&#1086;&#1077;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 Индикаторы"/>
      <sheetName val="Прил.2 МБ"/>
      <sheetName val="Прил.3 Все средства"/>
      <sheetName val="Выполнение плана реализ. МП"/>
      <sheetName val="Прил 5. Муниц. задание"/>
      <sheetName val="Оценка эффективности"/>
      <sheetName val="Лист1"/>
    </sheetNames>
    <sheetDataSet>
      <sheetData sheetId="0" refreshError="1"/>
      <sheetData sheetId="1">
        <row r="23">
          <cell r="I23">
            <v>4824.5</v>
          </cell>
        </row>
        <row r="27">
          <cell r="I27">
            <v>6351.5</v>
          </cell>
        </row>
        <row r="29">
          <cell r="I29">
            <v>2914.7</v>
          </cell>
          <cell r="J29">
            <v>2914.6</v>
          </cell>
        </row>
        <row r="47">
          <cell r="I47">
            <v>25286.2</v>
          </cell>
        </row>
        <row r="48">
          <cell r="I48">
            <v>2016.4</v>
          </cell>
        </row>
        <row r="67">
          <cell r="I67">
            <v>5185.3999999999996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8"/>
  <sheetViews>
    <sheetView tabSelected="1" view="pageBreakPreview" zoomScaleSheetLayoutView="100" workbookViewId="0">
      <selection activeCell="AB20" sqref="AB20"/>
    </sheetView>
  </sheetViews>
  <sheetFormatPr defaultColWidth="8.85546875" defaultRowHeight="15.75"/>
  <cols>
    <col min="1" max="1" width="5.5703125" style="157" customWidth="1"/>
    <col min="2" max="2" width="58.42578125" style="120" customWidth="1"/>
    <col min="3" max="3" width="7.140625" style="161" customWidth="1"/>
    <col min="4" max="4" width="7.7109375" style="162" customWidth="1"/>
    <col min="5" max="5" width="6.5703125" style="161" customWidth="1"/>
    <col min="6" max="6" width="8.5703125" style="305" customWidth="1"/>
    <col min="7" max="7" width="63.5703125" style="294" customWidth="1"/>
    <col min="8" max="11" width="8.85546875" style="120" hidden="1" customWidth="1"/>
    <col min="12" max="25" width="0" style="120" hidden="1" customWidth="1"/>
    <col min="26" max="16384" width="8.85546875" style="120"/>
  </cols>
  <sheetData>
    <row r="1" spans="1:7">
      <c r="A1" s="151"/>
      <c r="B1" s="154"/>
      <c r="C1" s="154"/>
      <c r="D1" s="154"/>
      <c r="E1" s="154"/>
      <c r="F1" s="154"/>
      <c r="G1" s="268" t="s">
        <v>494</v>
      </c>
    </row>
    <row r="2" spans="1:7">
      <c r="A2" s="151"/>
      <c r="B2" s="154"/>
      <c r="C2" s="154"/>
      <c r="D2" s="154"/>
      <c r="E2" s="154"/>
      <c r="F2" s="154"/>
      <c r="G2" s="154"/>
    </row>
    <row r="3" spans="1:7" ht="38.450000000000003" customHeight="1">
      <c r="A3" s="151"/>
      <c r="B3" s="355" t="s">
        <v>495</v>
      </c>
      <c r="C3" s="355"/>
      <c r="D3" s="355"/>
      <c r="E3" s="355"/>
      <c r="F3" s="355"/>
      <c r="G3" s="355"/>
    </row>
    <row r="5" spans="1:7">
      <c r="A5" s="357" t="s">
        <v>0</v>
      </c>
      <c r="B5" s="357" t="s">
        <v>1</v>
      </c>
      <c r="C5" s="362" t="s">
        <v>4</v>
      </c>
      <c r="D5" s="356" t="s">
        <v>2</v>
      </c>
      <c r="E5" s="356"/>
      <c r="F5" s="356"/>
      <c r="G5" s="356"/>
    </row>
    <row r="6" spans="1:7" ht="15.75" customHeight="1">
      <c r="A6" s="358"/>
      <c r="B6" s="360"/>
      <c r="C6" s="363"/>
      <c r="D6" s="365" t="s">
        <v>490</v>
      </c>
      <c r="E6" s="367" t="s">
        <v>491</v>
      </c>
      <c r="F6" s="368"/>
      <c r="G6" s="365" t="s">
        <v>657</v>
      </c>
    </row>
    <row r="7" spans="1:7" s="155" customFormat="1" ht="42" customHeight="1">
      <c r="A7" s="359"/>
      <c r="B7" s="361"/>
      <c r="C7" s="364"/>
      <c r="D7" s="366"/>
      <c r="E7" s="110" t="s">
        <v>492</v>
      </c>
      <c r="F7" s="253" t="s">
        <v>493</v>
      </c>
      <c r="G7" s="366"/>
    </row>
    <row r="8" spans="1:7">
      <c r="A8" s="351" t="s">
        <v>130</v>
      </c>
      <c r="B8" s="352"/>
      <c r="C8" s="352"/>
      <c r="D8" s="352"/>
      <c r="E8" s="352"/>
      <c r="F8" s="352"/>
      <c r="G8" s="350"/>
    </row>
    <row r="9" spans="1:7" ht="24">
      <c r="A9" s="8">
        <v>1</v>
      </c>
      <c r="B9" s="11" t="s">
        <v>28</v>
      </c>
      <c r="C9" s="39" t="s">
        <v>29</v>
      </c>
      <c r="D9" s="36">
        <v>100</v>
      </c>
      <c r="E9" s="8">
        <v>100</v>
      </c>
      <c r="F9" s="295">
        <v>100</v>
      </c>
      <c r="G9" s="269"/>
    </row>
    <row r="10" spans="1:7" ht="12.75" customHeight="1">
      <c r="A10" s="8"/>
      <c r="B10" s="38" t="s">
        <v>3</v>
      </c>
      <c r="C10" s="39"/>
      <c r="D10" s="40"/>
      <c r="E10" s="20"/>
      <c r="F10" s="152"/>
      <c r="G10" s="269"/>
    </row>
    <row r="11" spans="1:7" ht="24.75" customHeight="1">
      <c r="A11" s="8"/>
      <c r="B11" s="112" t="s">
        <v>30</v>
      </c>
      <c r="C11" s="39"/>
      <c r="D11" s="30">
        <v>7756</v>
      </c>
      <c r="E11" s="20"/>
      <c r="F11" s="160">
        <v>7933</v>
      </c>
      <c r="G11" s="269"/>
    </row>
    <row r="12" spans="1:7" ht="24.75" customHeight="1">
      <c r="A12" s="8"/>
      <c r="B12" s="112" t="s">
        <v>31</v>
      </c>
      <c r="C12" s="39"/>
      <c r="D12" s="30">
        <v>7756</v>
      </c>
      <c r="E12" s="20"/>
      <c r="F12" s="160">
        <v>7933</v>
      </c>
      <c r="G12" s="269"/>
    </row>
    <row r="13" spans="1:7" ht="36" customHeight="1">
      <c r="A13" s="126">
        <v>2</v>
      </c>
      <c r="B13" s="9" t="s">
        <v>554</v>
      </c>
      <c r="C13" s="8" t="s">
        <v>29</v>
      </c>
      <c r="D13" s="10">
        <v>87.9</v>
      </c>
      <c r="E13" s="8">
        <v>88.5</v>
      </c>
      <c r="F13" s="10">
        <v>89.9</v>
      </c>
      <c r="G13" s="270" t="s">
        <v>610</v>
      </c>
    </row>
    <row r="14" spans="1:7" ht="12.75" customHeight="1">
      <c r="A14" s="8"/>
      <c r="B14" s="113" t="s">
        <v>3</v>
      </c>
      <c r="C14" s="114"/>
      <c r="D14" s="28"/>
      <c r="E14" s="7"/>
      <c r="F14" s="30"/>
      <c r="G14" s="269"/>
    </row>
    <row r="15" spans="1:7" ht="24" customHeight="1">
      <c r="A15" s="8"/>
      <c r="B15" s="115" t="s">
        <v>131</v>
      </c>
      <c r="C15" s="39"/>
      <c r="D15" s="30">
        <v>3823</v>
      </c>
      <c r="E15" s="20">
        <v>3832</v>
      </c>
      <c r="F15" s="30">
        <v>3823</v>
      </c>
      <c r="G15" s="271"/>
    </row>
    <row r="16" spans="1:7" ht="36.6" customHeight="1">
      <c r="A16" s="8"/>
      <c r="B16" s="115" t="s">
        <v>132</v>
      </c>
      <c r="C16" s="39"/>
      <c r="D16" s="30">
        <v>3364</v>
      </c>
      <c r="E16" s="20">
        <v>3383</v>
      </c>
      <c r="F16" s="30">
        <v>3439</v>
      </c>
      <c r="G16" s="271"/>
    </row>
    <row r="17" spans="1:7" ht="39" customHeight="1">
      <c r="A17" s="126">
        <v>3</v>
      </c>
      <c r="B17" s="9" t="s">
        <v>80</v>
      </c>
      <c r="C17" s="8" t="s">
        <v>29</v>
      </c>
      <c r="D17" s="10">
        <v>12</v>
      </c>
      <c r="E17" s="8">
        <v>11.1</v>
      </c>
      <c r="F17" s="296">
        <v>10</v>
      </c>
      <c r="G17" s="270" t="s">
        <v>611</v>
      </c>
    </row>
    <row r="18" spans="1:7" ht="13.5" customHeight="1">
      <c r="A18" s="8"/>
      <c r="B18" s="113" t="s">
        <v>3</v>
      </c>
      <c r="C18" s="114"/>
      <c r="D18" s="28"/>
      <c r="E18" s="7"/>
      <c r="F18" s="297"/>
      <c r="G18" s="272"/>
    </row>
    <row r="19" spans="1:7" ht="25.5" customHeight="1">
      <c r="A19" s="8"/>
      <c r="B19" s="42" t="s">
        <v>81</v>
      </c>
      <c r="C19" s="39"/>
      <c r="D19" s="29">
        <v>454</v>
      </c>
      <c r="E19" s="20">
        <v>300</v>
      </c>
      <c r="F19" s="298">
        <v>384</v>
      </c>
      <c r="G19" s="272"/>
    </row>
    <row r="20" spans="1:7" ht="11.25" customHeight="1">
      <c r="A20" s="8"/>
      <c r="B20" s="42" t="s">
        <v>82</v>
      </c>
      <c r="C20" s="39"/>
      <c r="D20" s="29">
        <v>3823</v>
      </c>
      <c r="E20" s="20">
        <v>3791</v>
      </c>
      <c r="F20" s="298">
        <v>3791</v>
      </c>
      <c r="G20" s="272"/>
    </row>
    <row r="21" spans="1:7" ht="37.5" customHeight="1">
      <c r="A21" s="126">
        <v>4</v>
      </c>
      <c r="B21" s="11" t="s">
        <v>83</v>
      </c>
      <c r="C21" s="8" t="s">
        <v>29</v>
      </c>
      <c r="D21" s="36">
        <v>0.3</v>
      </c>
      <c r="E21" s="74">
        <v>0.3</v>
      </c>
      <c r="F21" s="74">
        <v>0.3</v>
      </c>
      <c r="G21" s="273"/>
    </row>
    <row r="22" spans="1:7" ht="11.25" customHeight="1">
      <c r="A22" s="8"/>
      <c r="B22" s="113" t="s">
        <v>3</v>
      </c>
      <c r="C22" s="114"/>
      <c r="D22" s="28"/>
      <c r="E22" s="7"/>
      <c r="F22" s="152"/>
      <c r="G22" s="272"/>
    </row>
    <row r="23" spans="1:7" ht="25.5" customHeight="1">
      <c r="A23" s="8"/>
      <c r="B23" s="42" t="s">
        <v>84</v>
      </c>
      <c r="C23" s="39"/>
      <c r="D23" s="29">
        <v>1</v>
      </c>
      <c r="E23" s="20"/>
      <c r="F23" s="298">
        <v>1</v>
      </c>
      <c r="G23" s="272"/>
    </row>
    <row r="24" spans="1:7" ht="12.75" customHeight="1">
      <c r="A24" s="8"/>
      <c r="B24" s="42" t="s">
        <v>85</v>
      </c>
      <c r="C24" s="39"/>
      <c r="D24" s="29">
        <v>314</v>
      </c>
      <c r="E24" s="20"/>
      <c r="F24" s="298">
        <v>289</v>
      </c>
      <c r="G24" s="272"/>
    </row>
    <row r="25" spans="1:7" ht="60.75" customHeight="1">
      <c r="A25" s="126">
        <v>5</v>
      </c>
      <c r="B25" s="11" t="s">
        <v>86</v>
      </c>
      <c r="C25" s="8" t="s">
        <v>29</v>
      </c>
      <c r="D25" s="31">
        <v>41</v>
      </c>
      <c r="E25" s="8">
        <v>28</v>
      </c>
      <c r="F25" s="31">
        <v>28</v>
      </c>
      <c r="G25" s="11"/>
    </row>
    <row r="26" spans="1:7" ht="12" customHeight="1">
      <c r="A26" s="39"/>
      <c r="B26" s="113" t="s">
        <v>3</v>
      </c>
      <c r="C26" s="116"/>
      <c r="D26" s="31"/>
      <c r="E26" s="116"/>
      <c r="F26" s="289"/>
      <c r="G26" s="272"/>
    </row>
    <row r="27" spans="1:7" ht="25.5" customHeight="1">
      <c r="A27" s="39"/>
      <c r="B27" s="117" t="s">
        <v>53</v>
      </c>
      <c r="C27" s="35"/>
      <c r="D27" s="31">
        <v>318</v>
      </c>
      <c r="E27" s="35"/>
      <c r="F27" s="31">
        <v>235</v>
      </c>
      <c r="G27" s="272"/>
    </row>
    <row r="28" spans="1:7" s="156" customFormat="1" ht="14.25" customHeight="1">
      <c r="A28" s="39"/>
      <c r="B28" s="117" t="s">
        <v>54</v>
      </c>
      <c r="C28" s="35"/>
      <c r="D28" s="31">
        <v>775</v>
      </c>
      <c r="E28" s="35"/>
      <c r="F28" s="69">
        <v>833</v>
      </c>
      <c r="G28" s="272"/>
    </row>
    <row r="29" spans="1:7" ht="12.75" customHeight="1">
      <c r="A29" s="354" t="s">
        <v>133</v>
      </c>
      <c r="B29" s="354"/>
      <c r="C29" s="354"/>
      <c r="D29" s="354"/>
      <c r="E29" s="354"/>
      <c r="F29" s="354"/>
      <c r="G29" s="354"/>
    </row>
    <row r="30" spans="1:7" ht="13.5" customHeight="1">
      <c r="A30" s="354" t="s">
        <v>134</v>
      </c>
      <c r="B30" s="354"/>
      <c r="C30" s="354"/>
      <c r="D30" s="354"/>
      <c r="E30" s="354"/>
      <c r="F30" s="354"/>
      <c r="G30" s="354"/>
    </row>
    <row r="31" spans="1:7" ht="59.25" customHeight="1">
      <c r="A31" s="31">
        <v>1</v>
      </c>
      <c r="B31" s="118" t="s">
        <v>87</v>
      </c>
      <c r="C31" s="8" t="s">
        <v>88</v>
      </c>
      <c r="D31" s="36">
        <v>20</v>
      </c>
      <c r="E31" s="8">
        <v>95</v>
      </c>
      <c r="F31" s="36">
        <v>125</v>
      </c>
      <c r="G31" s="274" t="s">
        <v>636</v>
      </c>
    </row>
    <row r="32" spans="1:7" ht="12.75" customHeight="1">
      <c r="A32" s="31"/>
      <c r="B32" s="38" t="s">
        <v>3</v>
      </c>
      <c r="C32" s="35"/>
      <c r="D32" s="30"/>
      <c r="E32" s="35"/>
      <c r="F32" s="299"/>
      <c r="G32" s="30"/>
    </row>
    <row r="33" spans="1:7" ht="15" customHeight="1">
      <c r="A33" s="31"/>
      <c r="B33" s="119" t="s">
        <v>89</v>
      </c>
      <c r="C33" s="35"/>
      <c r="D33" s="30">
        <v>20</v>
      </c>
      <c r="E33" s="35"/>
      <c r="F33" s="30">
        <v>125</v>
      </c>
      <c r="G33" s="30"/>
    </row>
    <row r="34" spans="1:7" ht="36.6" customHeight="1">
      <c r="A34" s="31">
        <v>2</v>
      </c>
      <c r="B34" s="118" t="s">
        <v>90</v>
      </c>
      <c r="C34" s="8" t="s">
        <v>29</v>
      </c>
      <c r="D34" s="36">
        <v>50</v>
      </c>
      <c r="E34" s="8">
        <v>100</v>
      </c>
      <c r="F34" s="36">
        <v>76</v>
      </c>
      <c r="G34" s="273" t="s">
        <v>624</v>
      </c>
    </row>
    <row r="35" spans="1:7" s="157" customFormat="1" ht="12.75" customHeight="1">
      <c r="A35" s="31"/>
      <c r="B35" s="38" t="s">
        <v>3</v>
      </c>
      <c r="C35" s="35"/>
      <c r="D35" s="30"/>
      <c r="E35" s="35"/>
      <c r="F35" s="30"/>
      <c r="G35" s="30"/>
    </row>
    <row r="36" spans="1:7" s="157" customFormat="1" ht="24">
      <c r="A36" s="31"/>
      <c r="B36" s="119" t="s">
        <v>91</v>
      </c>
      <c r="C36" s="35"/>
      <c r="D36" s="30">
        <v>8</v>
      </c>
      <c r="E36" s="35">
        <v>17</v>
      </c>
      <c r="F36" s="30">
        <v>13</v>
      </c>
      <c r="G36" s="30"/>
    </row>
    <row r="37" spans="1:7" ht="13.5" customHeight="1">
      <c r="A37" s="31"/>
      <c r="B37" s="119" t="s">
        <v>92</v>
      </c>
      <c r="C37" s="35"/>
      <c r="D37" s="30">
        <v>16</v>
      </c>
      <c r="E37" s="35">
        <v>17</v>
      </c>
      <c r="F37" s="30">
        <v>17</v>
      </c>
      <c r="G37" s="30"/>
    </row>
    <row r="38" spans="1:7" ht="47.25" customHeight="1">
      <c r="A38" s="31">
        <v>3</v>
      </c>
      <c r="B38" s="9" t="s">
        <v>37</v>
      </c>
      <c r="C38" s="36" t="s">
        <v>29</v>
      </c>
      <c r="D38" s="36">
        <v>73</v>
      </c>
      <c r="E38" s="36">
        <v>74</v>
      </c>
      <c r="F38" s="36">
        <v>72.7</v>
      </c>
      <c r="G38" s="273" t="s">
        <v>589</v>
      </c>
    </row>
    <row r="39" spans="1:7" ht="13.5" customHeight="1">
      <c r="A39" s="31"/>
      <c r="B39" s="38" t="s">
        <v>3</v>
      </c>
      <c r="C39" s="152"/>
      <c r="D39" s="152"/>
      <c r="E39" s="152"/>
      <c r="F39" s="152"/>
      <c r="G39" s="152"/>
    </row>
    <row r="40" spans="1:7" ht="36">
      <c r="A40" s="31"/>
      <c r="B40" s="42" t="s">
        <v>38</v>
      </c>
      <c r="C40" s="152"/>
      <c r="D40" s="30">
        <v>5862</v>
      </c>
      <c r="E40" s="30">
        <v>5872</v>
      </c>
      <c r="F40" s="30">
        <v>5850</v>
      </c>
      <c r="G40" s="152"/>
    </row>
    <row r="41" spans="1:7">
      <c r="A41" s="31"/>
      <c r="B41" s="42" t="s">
        <v>39</v>
      </c>
      <c r="C41" s="152"/>
      <c r="D41" s="30">
        <v>7933</v>
      </c>
      <c r="E41" s="30">
        <v>7933</v>
      </c>
      <c r="F41" s="30">
        <v>8044</v>
      </c>
      <c r="G41" s="152"/>
    </row>
    <row r="42" spans="1:7" ht="36.75" customHeight="1">
      <c r="A42" s="55">
        <v>4</v>
      </c>
      <c r="B42" s="11" t="s">
        <v>485</v>
      </c>
      <c r="C42" s="8" t="s">
        <v>29</v>
      </c>
      <c r="D42" s="36">
        <v>16</v>
      </c>
      <c r="E42" s="8">
        <v>33</v>
      </c>
      <c r="F42" s="31">
        <v>35</v>
      </c>
      <c r="G42" s="273" t="s">
        <v>625</v>
      </c>
    </row>
    <row r="43" spans="1:7" s="157" customFormat="1" ht="12.75" customHeight="1">
      <c r="A43" s="55"/>
      <c r="B43" s="38" t="s">
        <v>3</v>
      </c>
      <c r="C43" s="35"/>
      <c r="D43" s="30"/>
      <c r="E43" s="35"/>
      <c r="F43" s="152"/>
      <c r="G43" s="152"/>
    </row>
    <row r="44" spans="1:7" s="157" customFormat="1" ht="15" customHeight="1">
      <c r="A44" s="55"/>
      <c r="B44" s="41" t="s">
        <v>40</v>
      </c>
      <c r="C44" s="35"/>
      <c r="D44" s="30">
        <v>3</v>
      </c>
      <c r="E44" s="35"/>
      <c r="F44" s="30">
        <v>6</v>
      </c>
      <c r="G44" s="152"/>
    </row>
    <row r="45" spans="1:7" s="157" customFormat="1">
      <c r="A45" s="55"/>
      <c r="B45" s="34" t="s">
        <v>34</v>
      </c>
      <c r="C45" s="35"/>
      <c r="D45" s="30">
        <v>18</v>
      </c>
      <c r="E45" s="35"/>
      <c r="F45" s="30">
        <v>17</v>
      </c>
      <c r="G45" s="152"/>
    </row>
    <row r="46" spans="1:7" s="157" customFormat="1" ht="24">
      <c r="A46" s="55">
        <v>5</v>
      </c>
      <c r="B46" s="9" t="s">
        <v>135</v>
      </c>
      <c r="C46" s="39" t="s">
        <v>136</v>
      </c>
      <c r="D46" s="36">
        <v>3</v>
      </c>
      <c r="E46" s="8">
        <v>3</v>
      </c>
      <c r="F46" s="31">
        <v>10</v>
      </c>
      <c r="G46" s="273" t="s">
        <v>582</v>
      </c>
    </row>
    <row r="47" spans="1:7" s="157" customFormat="1" ht="12.75" customHeight="1">
      <c r="A47" s="55"/>
      <c r="B47" s="38" t="s">
        <v>3</v>
      </c>
      <c r="C47" s="35"/>
      <c r="D47" s="30"/>
      <c r="E47" s="35"/>
      <c r="F47" s="30"/>
      <c r="G47" s="152"/>
    </row>
    <row r="48" spans="1:7" s="157" customFormat="1" ht="24">
      <c r="A48" s="55"/>
      <c r="B48" s="42" t="s">
        <v>137</v>
      </c>
      <c r="C48" s="35"/>
      <c r="D48" s="30">
        <v>3</v>
      </c>
      <c r="E48" s="35"/>
      <c r="F48" s="30">
        <v>10</v>
      </c>
      <c r="G48" s="152"/>
    </row>
    <row r="49" spans="1:7" s="157" customFormat="1" ht="23.25" customHeight="1">
      <c r="A49" s="344" t="s">
        <v>138</v>
      </c>
      <c r="B49" s="339"/>
      <c r="C49" s="339"/>
      <c r="D49" s="339"/>
      <c r="E49" s="339"/>
      <c r="F49" s="339"/>
      <c r="G49" s="340"/>
    </row>
    <row r="50" spans="1:7" s="157" customFormat="1" ht="36">
      <c r="A50" s="55">
        <v>1</v>
      </c>
      <c r="B50" s="9" t="s">
        <v>93</v>
      </c>
      <c r="C50" s="8" t="s">
        <v>29</v>
      </c>
      <c r="D50" s="36">
        <v>93</v>
      </c>
      <c r="E50" s="8">
        <v>94</v>
      </c>
      <c r="F50" s="36">
        <v>95</v>
      </c>
      <c r="G50" s="275"/>
    </row>
    <row r="51" spans="1:7" ht="13.5" customHeight="1">
      <c r="A51" s="55"/>
      <c r="B51" s="38" t="s">
        <v>3</v>
      </c>
      <c r="C51" s="39"/>
      <c r="D51" s="40"/>
      <c r="E51" s="20"/>
      <c r="F51" s="152"/>
      <c r="G51" s="276"/>
    </row>
    <row r="52" spans="1:7" ht="24">
      <c r="A52" s="55"/>
      <c r="B52" s="34" t="s">
        <v>41</v>
      </c>
      <c r="C52" s="39"/>
      <c r="D52" s="30">
        <v>1928</v>
      </c>
      <c r="E52" s="20"/>
      <c r="F52" s="30">
        <v>1710</v>
      </c>
      <c r="G52" s="152"/>
    </row>
    <row r="53" spans="1:7" ht="12.75" customHeight="1">
      <c r="A53" s="55"/>
      <c r="B53" s="121" t="s">
        <v>42</v>
      </c>
      <c r="C53" s="44"/>
      <c r="D53" s="122">
        <v>2073</v>
      </c>
      <c r="E53" s="45"/>
      <c r="F53" s="30">
        <v>1800</v>
      </c>
      <c r="G53" s="152"/>
    </row>
    <row r="54" spans="1:7" s="157" customFormat="1" ht="12" customHeight="1">
      <c r="A54" s="55">
        <v>2</v>
      </c>
      <c r="B54" s="11" t="s">
        <v>139</v>
      </c>
      <c r="C54" s="8" t="s">
        <v>29</v>
      </c>
      <c r="D54" s="31">
        <v>87.1</v>
      </c>
      <c r="E54" s="8">
        <v>87</v>
      </c>
      <c r="F54" s="31">
        <v>90</v>
      </c>
      <c r="G54" s="152"/>
    </row>
    <row r="55" spans="1:7" s="157" customFormat="1" ht="12" customHeight="1">
      <c r="A55" s="55"/>
      <c r="B55" s="113" t="s">
        <v>3</v>
      </c>
      <c r="C55" s="114"/>
      <c r="D55" s="30"/>
      <c r="E55" s="7"/>
      <c r="F55" s="30"/>
      <c r="G55" s="152"/>
    </row>
    <row r="56" spans="1:7" ht="24">
      <c r="A56" s="55"/>
      <c r="B56" s="34" t="s">
        <v>43</v>
      </c>
      <c r="C56" s="39"/>
      <c r="D56" s="30">
        <v>740</v>
      </c>
      <c r="E56" s="20"/>
      <c r="F56" s="30">
        <v>57</v>
      </c>
      <c r="G56" s="152"/>
    </row>
    <row r="57" spans="1:7" ht="24">
      <c r="A57" s="55"/>
      <c r="B57" s="34" t="s">
        <v>42</v>
      </c>
      <c r="C57" s="39"/>
      <c r="D57" s="30">
        <v>850</v>
      </c>
      <c r="E57" s="20"/>
      <c r="F57" s="30">
        <v>1063</v>
      </c>
      <c r="G57" s="152"/>
    </row>
    <row r="58" spans="1:7" ht="12" customHeight="1">
      <c r="A58" s="55">
        <v>3</v>
      </c>
      <c r="B58" s="11" t="s">
        <v>94</v>
      </c>
      <c r="C58" s="8" t="s">
        <v>29</v>
      </c>
      <c r="D58" s="10">
        <v>38.5</v>
      </c>
      <c r="E58" s="8">
        <v>46</v>
      </c>
      <c r="F58" s="10">
        <v>46.5</v>
      </c>
      <c r="G58" s="273"/>
    </row>
    <row r="59" spans="1:7" ht="11.25" customHeight="1">
      <c r="A59" s="55"/>
      <c r="B59" s="38" t="s">
        <v>3</v>
      </c>
      <c r="C59" s="39"/>
      <c r="D59" s="30"/>
      <c r="E59" s="20"/>
      <c r="F59" s="30"/>
      <c r="G59" s="152"/>
    </row>
    <row r="60" spans="1:7">
      <c r="A60" s="55"/>
      <c r="B60" s="42" t="s">
        <v>95</v>
      </c>
      <c r="C60" s="39"/>
      <c r="D60" s="30">
        <v>2202</v>
      </c>
      <c r="E60" s="20"/>
      <c r="F60" s="30">
        <v>2710</v>
      </c>
      <c r="G60" s="152"/>
    </row>
    <row r="61" spans="1:7" ht="12.75" customHeight="1">
      <c r="A61" s="55"/>
      <c r="B61" s="34" t="s">
        <v>46</v>
      </c>
      <c r="C61" s="39"/>
      <c r="D61" s="30">
        <v>5720</v>
      </c>
      <c r="E61" s="20"/>
      <c r="F61" s="30">
        <v>5827</v>
      </c>
      <c r="G61" s="152"/>
    </row>
    <row r="62" spans="1:7" ht="34.5" customHeight="1">
      <c r="A62" s="55">
        <v>4</v>
      </c>
      <c r="B62" s="11" t="s">
        <v>44</v>
      </c>
      <c r="C62" s="8" t="s">
        <v>29</v>
      </c>
      <c r="D62" s="31">
        <v>87.5</v>
      </c>
      <c r="E62" s="8">
        <v>87</v>
      </c>
      <c r="F62" s="8">
        <v>84</v>
      </c>
      <c r="G62" s="277" t="s">
        <v>628</v>
      </c>
    </row>
    <row r="63" spans="1:7">
      <c r="A63" s="55"/>
      <c r="B63" s="38" t="s">
        <v>3</v>
      </c>
      <c r="C63" s="39"/>
      <c r="D63" s="30"/>
      <c r="E63" s="20"/>
      <c r="F63" s="35"/>
      <c r="G63" s="152"/>
    </row>
    <row r="64" spans="1:7">
      <c r="A64" s="55"/>
      <c r="B64" s="34" t="s">
        <v>45</v>
      </c>
      <c r="C64" s="39"/>
      <c r="D64" s="30">
        <v>5015</v>
      </c>
      <c r="E64" s="20"/>
      <c r="F64" s="20">
        <v>4895</v>
      </c>
      <c r="G64" s="152"/>
    </row>
    <row r="65" spans="1:7" ht="11.25" customHeight="1">
      <c r="A65" s="55"/>
      <c r="B65" s="34" t="s">
        <v>46</v>
      </c>
      <c r="C65" s="39"/>
      <c r="D65" s="30">
        <v>5720</v>
      </c>
      <c r="E65" s="20"/>
      <c r="F65" s="35">
        <v>5827</v>
      </c>
      <c r="G65" s="152"/>
    </row>
    <row r="66" spans="1:7" ht="36">
      <c r="A66" s="55">
        <v>5</v>
      </c>
      <c r="B66" s="196" t="s">
        <v>96</v>
      </c>
      <c r="C66" s="36" t="s">
        <v>29</v>
      </c>
      <c r="D66" s="30">
        <v>12.2</v>
      </c>
      <c r="E66" s="36">
        <v>12</v>
      </c>
      <c r="F66" s="31">
        <v>11.7</v>
      </c>
      <c r="G66" s="237" t="s">
        <v>612</v>
      </c>
    </row>
    <row r="67" spans="1:7" ht="12" customHeight="1">
      <c r="A67" s="55"/>
      <c r="B67" s="38" t="s">
        <v>3</v>
      </c>
      <c r="C67" s="39"/>
      <c r="D67" s="30"/>
      <c r="E67" s="20"/>
      <c r="F67" s="152"/>
      <c r="G67" s="152"/>
    </row>
    <row r="68" spans="1:7" ht="24">
      <c r="A68" s="55"/>
      <c r="B68" s="197" t="s">
        <v>97</v>
      </c>
      <c r="C68" s="31"/>
      <c r="D68" s="30">
        <v>658</v>
      </c>
      <c r="E68" s="40"/>
      <c r="F68" s="30">
        <v>680</v>
      </c>
      <c r="G68" s="152"/>
    </row>
    <row r="69" spans="1:7" ht="24">
      <c r="A69" s="55"/>
      <c r="B69" s="197" t="s">
        <v>486</v>
      </c>
      <c r="C69" s="31"/>
      <c r="D69" s="30">
        <v>5394</v>
      </c>
      <c r="E69" s="40"/>
      <c r="F69" s="30">
        <v>5827</v>
      </c>
      <c r="G69" s="152"/>
    </row>
    <row r="70" spans="1:7" ht="36">
      <c r="A70" s="55">
        <v>6</v>
      </c>
      <c r="B70" s="9" t="s">
        <v>47</v>
      </c>
      <c r="C70" s="8" t="s">
        <v>29</v>
      </c>
      <c r="D70" s="10">
        <v>50</v>
      </c>
      <c r="E70" s="8">
        <v>46.6</v>
      </c>
      <c r="F70" s="10">
        <v>54.7</v>
      </c>
      <c r="G70" s="273" t="s">
        <v>613</v>
      </c>
    </row>
    <row r="71" spans="1:7" ht="12" customHeight="1">
      <c r="A71" s="55"/>
      <c r="B71" s="38" t="s">
        <v>3</v>
      </c>
      <c r="C71" s="39"/>
      <c r="D71" s="30"/>
      <c r="E71" s="20"/>
      <c r="F71" s="30"/>
      <c r="G71" s="152"/>
    </row>
    <row r="72" spans="1:7" ht="24">
      <c r="A72" s="55"/>
      <c r="B72" s="115" t="s">
        <v>48</v>
      </c>
      <c r="C72" s="39"/>
      <c r="D72" s="30">
        <v>274</v>
      </c>
      <c r="E72" s="20"/>
      <c r="F72" s="30">
        <v>285</v>
      </c>
      <c r="G72" s="152"/>
    </row>
    <row r="73" spans="1:7" ht="24">
      <c r="A73" s="55"/>
      <c r="B73" s="115" t="s">
        <v>49</v>
      </c>
      <c r="C73" s="39"/>
      <c r="D73" s="30">
        <v>548</v>
      </c>
      <c r="E73" s="20"/>
      <c r="F73" s="30">
        <v>521</v>
      </c>
      <c r="G73" s="152"/>
    </row>
    <row r="74" spans="1:7" ht="24">
      <c r="A74" s="55">
        <v>7</v>
      </c>
      <c r="B74" s="11" t="s">
        <v>117</v>
      </c>
      <c r="C74" s="8" t="s">
        <v>29</v>
      </c>
      <c r="D74" s="36">
        <v>97</v>
      </c>
      <c r="E74" s="8">
        <v>97.1</v>
      </c>
      <c r="F74" s="10">
        <v>100</v>
      </c>
      <c r="G74" s="278"/>
    </row>
    <row r="75" spans="1:7" ht="12.75" customHeight="1">
      <c r="A75" s="55"/>
      <c r="B75" s="38" t="s">
        <v>3</v>
      </c>
      <c r="C75" s="39"/>
      <c r="D75" s="40"/>
      <c r="E75" s="20"/>
      <c r="F75" s="30"/>
      <c r="G75" s="152"/>
    </row>
    <row r="76" spans="1:7" ht="24">
      <c r="A76" s="55"/>
      <c r="B76" s="34" t="s">
        <v>50</v>
      </c>
      <c r="C76" s="158"/>
      <c r="D76" s="30">
        <v>468</v>
      </c>
      <c r="E76" s="20"/>
      <c r="F76" s="30">
        <v>480</v>
      </c>
      <c r="G76" s="152"/>
    </row>
    <row r="77" spans="1:7" ht="24">
      <c r="A77" s="55"/>
      <c r="B77" s="34" t="s">
        <v>51</v>
      </c>
      <c r="C77" s="158"/>
      <c r="D77" s="30">
        <v>484</v>
      </c>
      <c r="E77" s="20"/>
      <c r="F77" s="30">
        <v>480</v>
      </c>
      <c r="G77" s="152"/>
    </row>
    <row r="78" spans="1:7" ht="60.75" customHeight="1">
      <c r="A78" s="55">
        <v>8</v>
      </c>
      <c r="B78" s="9" t="s">
        <v>98</v>
      </c>
      <c r="C78" s="8" t="s">
        <v>29</v>
      </c>
      <c r="D78" s="36">
        <v>99.7</v>
      </c>
      <c r="E78" s="8">
        <v>99.7</v>
      </c>
      <c r="F78" s="8">
        <v>99.7</v>
      </c>
      <c r="G78" s="273"/>
    </row>
    <row r="79" spans="1:7" ht="11.25" customHeight="1">
      <c r="A79" s="55"/>
      <c r="B79" s="38" t="s">
        <v>3</v>
      </c>
      <c r="C79" s="39"/>
      <c r="D79" s="40"/>
      <c r="E79" s="20"/>
      <c r="F79" s="300"/>
      <c r="G79" s="152"/>
    </row>
    <row r="80" spans="1:7" ht="25.5" customHeight="1">
      <c r="A80" s="55"/>
      <c r="B80" s="119" t="s">
        <v>655</v>
      </c>
      <c r="C80" s="39"/>
      <c r="D80" s="40">
        <v>313</v>
      </c>
      <c r="E80" s="20"/>
      <c r="F80" s="37">
        <v>288</v>
      </c>
      <c r="G80" s="152"/>
    </row>
    <row r="81" spans="1:7" ht="24">
      <c r="A81" s="55"/>
      <c r="B81" s="119" t="s">
        <v>487</v>
      </c>
      <c r="C81" s="39"/>
      <c r="D81" s="40">
        <v>314</v>
      </c>
      <c r="E81" s="20"/>
      <c r="F81" s="37">
        <v>289</v>
      </c>
      <c r="G81" s="152"/>
    </row>
    <row r="82" spans="1:7" ht="36">
      <c r="A82" s="55">
        <v>9</v>
      </c>
      <c r="B82" s="9" t="s">
        <v>488</v>
      </c>
      <c r="C82" s="8" t="s">
        <v>29</v>
      </c>
      <c r="D82" s="36">
        <v>12</v>
      </c>
      <c r="E82" s="36">
        <v>25</v>
      </c>
      <c r="F82" s="37">
        <v>25</v>
      </c>
      <c r="G82" s="152"/>
    </row>
    <row r="83" spans="1:7" ht="10.5" customHeight="1">
      <c r="A83" s="55"/>
      <c r="B83" s="38" t="s">
        <v>3</v>
      </c>
      <c r="C83" s="39"/>
      <c r="D83" s="40"/>
      <c r="E83" s="40"/>
      <c r="F83" s="10"/>
      <c r="G83" s="152"/>
    </row>
    <row r="84" spans="1:7" ht="24">
      <c r="A84" s="55"/>
      <c r="B84" s="41" t="s">
        <v>35</v>
      </c>
      <c r="C84" s="39"/>
      <c r="D84" s="30">
        <v>726</v>
      </c>
      <c r="E84" s="40">
        <v>1460</v>
      </c>
      <c r="F84" s="37">
        <v>1460</v>
      </c>
      <c r="G84" s="152"/>
    </row>
    <row r="85" spans="1:7" ht="24">
      <c r="A85" s="55"/>
      <c r="B85" s="41" t="s">
        <v>36</v>
      </c>
      <c r="C85" s="39"/>
      <c r="D85" s="30">
        <v>5720</v>
      </c>
      <c r="E85" s="40">
        <v>5720</v>
      </c>
      <c r="F85" s="30">
        <v>5827</v>
      </c>
      <c r="G85" s="152"/>
    </row>
    <row r="86" spans="1:7" ht="12" customHeight="1">
      <c r="A86" s="55"/>
      <c r="B86" s="351" t="s">
        <v>52</v>
      </c>
      <c r="C86" s="352"/>
      <c r="D86" s="352"/>
      <c r="E86" s="352"/>
      <c r="F86" s="352"/>
      <c r="G86" s="350"/>
    </row>
    <row r="87" spans="1:7" ht="36">
      <c r="A87" s="55">
        <v>1</v>
      </c>
      <c r="B87" s="9" t="s">
        <v>99</v>
      </c>
      <c r="C87" s="8" t="s">
        <v>29</v>
      </c>
      <c r="D87" s="31">
        <v>19.100000000000001</v>
      </c>
      <c r="E87" s="8">
        <v>14.6</v>
      </c>
      <c r="F87" s="31">
        <v>26</v>
      </c>
      <c r="G87" s="11" t="s">
        <v>617</v>
      </c>
    </row>
    <row r="88" spans="1:7" ht="10.5" customHeight="1">
      <c r="A88" s="55"/>
      <c r="B88" s="38" t="s">
        <v>3</v>
      </c>
      <c r="C88" s="39"/>
      <c r="D88" s="159"/>
      <c r="E88" s="20"/>
      <c r="F88" s="249"/>
      <c r="G88" s="279"/>
    </row>
    <row r="89" spans="1:7" ht="36">
      <c r="A89" s="55"/>
      <c r="B89" s="117" t="s">
        <v>656</v>
      </c>
      <c r="C89" s="39"/>
      <c r="D89" s="30">
        <v>182</v>
      </c>
      <c r="E89" s="20"/>
      <c r="F89" s="31">
        <v>216</v>
      </c>
      <c r="G89" s="280"/>
    </row>
    <row r="90" spans="1:7" ht="11.25" customHeight="1">
      <c r="A90" s="55"/>
      <c r="B90" s="117" t="s">
        <v>54</v>
      </c>
      <c r="C90" s="39"/>
      <c r="D90" s="30">
        <v>953</v>
      </c>
      <c r="E90" s="20"/>
      <c r="F90" s="30">
        <v>833</v>
      </c>
      <c r="G90" s="279"/>
    </row>
    <row r="91" spans="1:7" ht="72.75" customHeight="1">
      <c r="A91" s="55">
        <v>2</v>
      </c>
      <c r="B91" s="9" t="s">
        <v>100</v>
      </c>
      <c r="C91" s="8" t="s">
        <v>29</v>
      </c>
      <c r="D91" s="31">
        <v>50</v>
      </c>
      <c r="E91" s="8">
        <v>30</v>
      </c>
      <c r="F91" s="31">
        <v>32</v>
      </c>
      <c r="G91" s="281" t="s">
        <v>614</v>
      </c>
    </row>
    <row r="92" spans="1:7" ht="12" customHeight="1">
      <c r="A92" s="55"/>
      <c r="B92" s="38" t="s">
        <v>3</v>
      </c>
      <c r="C92" s="39"/>
      <c r="D92" s="30"/>
      <c r="E92" s="20"/>
      <c r="F92" s="152"/>
      <c r="G92" s="282"/>
    </row>
    <row r="93" spans="1:7" ht="36">
      <c r="A93" s="55"/>
      <c r="B93" s="119" t="s">
        <v>101</v>
      </c>
      <c r="C93" s="39"/>
      <c r="D93" s="30">
        <v>18</v>
      </c>
      <c r="E93" s="20"/>
      <c r="F93" s="30">
        <v>11</v>
      </c>
      <c r="G93" s="282"/>
    </row>
    <row r="94" spans="1:7" ht="10.5" customHeight="1">
      <c r="A94" s="55"/>
      <c r="B94" s="42" t="s">
        <v>102</v>
      </c>
      <c r="C94" s="39"/>
      <c r="D94" s="30">
        <v>36</v>
      </c>
      <c r="E94" s="20"/>
      <c r="F94" s="30">
        <v>34</v>
      </c>
      <c r="G94" s="282"/>
    </row>
    <row r="95" spans="1:7">
      <c r="A95" s="163"/>
      <c r="B95" s="347" t="s">
        <v>55</v>
      </c>
      <c r="C95" s="348"/>
      <c r="D95" s="348"/>
      <c r="E95" s="348"/>
      <c r="F95" s="348"/>
      <c r="G95" s="350"/>
    </row>
    <row r="96" spans="1:7" ht="35.25" customHeight="1">
      <c r="A96" s="123">
        <v>1</v>
      </c>
      <c r="B96" s="9" t="s">
        <v>103</v>
      </c>
      <c r="C96" s="8" t="s">
        <v>29</v>
      </c>
      <c r="D96" s="31">
        <v>56.2</v>
      </c>
      <c r="E96" s="8">
        <v>55</v>
      </c>
      <c r="F96" s="31">
        <v>55</v>
      </c>
      <c r="G96" s="273"/>
    </row>
    <row r="97" spans="1:7" ht="11.25" customHeight="1">
      <c r="A97" s="123"/>
      <c r="B97" s="38" t="s">
        <v>3</v>
      </c>
      <c r="C97" s="39"/>
      <c r="D97" s="30"/>
      <c r="E97" s="20"/>
      <c r="F97" s="30"/>
      <c r="G97" s="152"/>
    </row>
    <row r="98" spans="1:7" ht="36">
      <c r="A98" s="123"/>
      <c r="B98" s="117" t="s">
        <v>56</v>
      </c>
      <c r="C98" s="39"/>
      <c r="D98" s="30">
        <v>4200</v>
      </c>
      <c r="E98" s="20">
        <v>4363</v>
      </c>
      <c r="F98" s="30">
        <v>4195</v>
      </c>
      <c r="G98" s="152"/>
    </row>
    <row r="99" spans="1:7" ht="12.75" customHeight="1">
      <c r="A99" s="123"/>
      <c r="B99" s="117" t="s">
        <v>57</v>
      </c>
      <c r="C99" s="39"/>
      <c r="D99" s="30">
        <v>7473</v>
      </c>
      <c r="E99" s="20"/>
      <c r="F99" s="30">
        <v>7628</v>
      </c>
      <c r="G99" s="152"/>
    </row>
    <row r="100" spans="1:7" ht="36.75" customHeight="1">
      <c r="A100" s="123">
        <v>2</v>
      </c>
      <c r="B100" s="9" t="s">
        <v>104</v>
      </c>
      <c r="C100" s="8" t="s">
        <v>29</v>
      </c>
      <c r="D100" s="31">
        <v>68.36</v>
      </c>
      <c r="E100" s="8">
        <v>53</v>
      </c>
      <c r="F100" s="31">
        <v>61</v>
      </c>
      <c r="G100" s="283" t="s">
        <v>618</v>
      </c>
    </row>
    <row r="101" spans="1:7" ht="12.75" customHeight="1">
      <c r="A101" s="123"/>
      <c r="B101" s="38" t="s">
        <v>3</v>
      </c>
      <c r="C101" s="39"/>
      <c r="D101" s="31"/>
      <c r="E101" s="20"/>
      <c r="F101" s="31"/>
      <c r="G101" s="152"/>
    </row>
    <row r="102" spans="1:7" ht="24">
      <c r="A102" s="123"/>
      <c r="B102" s="117" t="s">
        <v>58</v>
      </c>
      <c r="C102" s="39"/>
      <c r="D102" s="30">
        <v>3945</v>
      </c>
      <c r="E102" s="20"/>
      <c r="F102" s="30">
        <v>3514</v>
      </c>
      <c r="G102" s="152"/>
    </row>
    <row r="103" spans="1:7" ht="11.25" customHeight="1">
      <c r="A103" s="123"/>
      <c r="B103" s="117" t="s">
        <v>59</v>
      </c>
      <c r="C103" s="39"/>
      <c r="D103" s="30">
        <v>5770</v>
      </c>
      <c r="E103" s="20"/>
      <c r="F103" s="30">
        <v>5806</v>
      </c>
      <c r="G103" s="152"/>
    </row>
    <row r="104" spans="1:7">
      <c r="A104" s="163"/>
      <c r="B104" s="347" t="s">
        <v>60</v>
      </c>
      <c r="C104" s="348"/>
      <c r="D104" s="349"/>
      <c r="E104" s="349"/>
      <c r="F104" s="348"/>
      <c r="G104" s="350"/>
    </row>
    <row r="105" spans="1:7" ht="24" customHeight="1">
      <c r="A105" s="55">
        <v>1</v>
      </c>
      <c r="B105" s="9" t="s">
        <v>105</v>
      </c>
      <c r="C105" s="8" t="s">
        <v>29</v>
      </c>
      <c r="D105" s="124">
        <v>99.7</v>
      </c>
      <c r="E105" s="8">
        <v>100</v>
      </c>
      <c r="F105" s="124">
        <v>100</v>
      </c>
      <c r="G105" s="272"/>
    </row>
    <row r="106" spans="1:7" ht="12" customHeight="1">
      <c r="A106" s="55"/>
      <c r="B106" s="38" t="s">
        <v>3</v>
      </c>
      <c r="C106" s="39"/>
      <c r="D106" s="124"/>
      <c r="E106" s="20"/>
      <c r="F106" s="301"/>
      <c r="G106" s="272"/>
    </row>
    <row r="107" spans="1:7" ht="24">
      <c r="A107" s="55"/>
      <c r="B107" s="42" t="s">
        <v>106</v>
      </c>
      <c r="C107" s="39"/>
      <c r="D107" s="56">
        <v>5693</v>
      </c>
      <c r="E107" s="20"/>
      <c r="F107" s="56">
        <v>5806</v>
      </c>
      <c r="G107" s="272"/>
    </row>
    <row r="108" spans="1:7">
      <c r="A108" s="55"/>
      <c r="B108" s="117" t="s">
        <v>59</v>
      </c>
      <c r="C108" s="39"/>
      <c r="D108" s="56">
        <v>5710</v>
      </c>
      <c r="E108" s="20"/>
      <c r="F108" s="56">
        <v>5806</v>
      </c>
      <c r="G108" s="272"/>
    </row>
    <row r="109" spans="1:7" ht="38.25" customHeight="1">
      <c r="A109" s="55">
        <v>2</v>
      </c>
      <c r="B109" s="9" t="s">
        <v>107</v>
      </c>
      <c r="C109" s="8" t="s">
        <v>29</v>
      </c>
      <c r="D109" s="124">
        <v>83.33</v>
      </c>
      <c r="E109" s="8">
        <v>78.5</v>
      </c>
      <c r="F109" s="124">
        <v>62.5</v>
      </c>
      <c r="G109" s="284" t="s">
        <v>602</v>
      </c>
    </row>
    <row r="110" spans="1:7" ht="12" customHeight="1">
      <c r="A110" s="55"/>
      <c r="B110" s="38" t="s">
        <v>3</v>
      </c>
      <c r="C110" s="39"/>
      <c r="D110" s="31"/>
      <c r="E110" s="20"/>
      <c r="F110" s="31"/>
      <c r="G110" s="249"/>
    </row>
    <row r="111" spans="1:7" ht="24">
      <c r="A111" s="55"/>
      <c r="B111" s="42" t="s">
        <v>108</v>
      </c>
      <c r="C111" s="39"/>
      <c r="D111" s="30">
        <v>15</v>
      </c>
      <c r="E111" s="20"/>
      <c r="F111" s="30">
        <v>10</v>
      </c>
      <c r="G111" s="249"/>
    </row>
    <row r="112" spans="1:7" ht="12.75" customHeight="1">
      <c r="A112" s="55"/>
      <c r="B112" s="42" t="s">
        <v>109</v>
      </c>
      <c r="C112" s="39"/>
      <c r="D112" s="30">
        <v>18</v>
      </c>
      <c r="E112" s="20"/>
      <c r="F112" s="30">
        <v>16</v>
      </c>
      <c r="G112" s="249"/>
    </row>
    <row r="113" spans="1:7">
      <c r="A113" s="351" t="s">
        <v>140</v>
      </c>
      <c r="B113" s="352"/>
      <c r="C113" s="352"/>
      <c r="D113" s="352"/>
      <c r="E113" s="352"/>
      <c r="F113" s="352"/>
      <c r="G113" s="350"/>
    </row>
    <row r="114" spans="1:7">
      <c r="A114" s="353" t="s">
        <v>141</v>
      </c>
      <c r="B114" s="353"/>
      <c r="C114" s="353"/>
      <c r="D114" s="353"/>
      <c r="E114" s="353"/>
      <c r="F114" s="353"/>
      <c r="G114" s="353"/>
    </row>
    <row r="115" spans="1:7" ht="37.5" customHeight="1">
      <c r="A115" s="55">
        <v>1</v>
      </c>
      <c r="B115" s="9" t="s">
        <v>118</v>
      </c>
      <c r="C115" s="8" t="s">
        <v>61</v>
      </c>
      <c r="D115" s="37">
        <v>71</v>
      </c>
      <c r="E115" s="8">
        <v>52</v>
      </c>
      <c r="F115" s="302">
        <v>82</v>
      </c>
      <c r="G115" s="285" t="s">
        <v>559</v>
      </c>
    </row>
    <row r="116" spans="1:7" ht="18" customHeight="1">
      <c r="A116" s="55"/>
      <c r="B116" s="38" t="s">
        <v>3</v>
      </c>
      <c r="C116" s="39"/>
      <c r="D116" s="30"/>
      <c r="E116" s="20"/>
      <c r="F116" s="39"/>
      <c r="G116" s="276"/>
    </row>
    <row r="117" spans="1:7" ht="48">
      <c r="A117" s="55"/>
      <c r="B117" s="42" t="s">
        <v>556</v>
      </c>
      <c r="C117" s="39"/>
      <c r="D117" s="30">
        <v>71</v>
      </c>
      <c r="E117" s="38">
        <v>52</v>
      </c>
      <c r="F117" s="39">
        <v>82</v>
      </c>
      <c r="G117" s="276"/>
    </row>
    <row r="118" spans="1:7" ht="36" customHeight="1">
      <c r="A118" s="55">
        <v>2</v>
      </c>
      <c r="B118" s="9" t="s">
        <v>119</v>
      </c>
      <c r="C118" s="8" t="s">
        <v>29</v>
      </c>
      <c r="D118" s="125">
        <v>51.5</v>
      </c>
      <c r="E118" s="8">
        <v>47.3</v>
      </c>
      <c r="F118" s="125">
        <v>50</v>
      </c>
      <c r="G118" s="285" t="s">
        <v>557</v>
      </c>
    </row>
    <row r="119" spans="1:7" ht="12.75" customHeight="1">
      <c r="A119" s="55"/>
      <c r="B119" s="38" t="s">
        <v>3</v>
      </c>
      <c r="C119" s="39"/>
      <c r="D119" s="30"/>
      <c r="E119" s="20"/>
      <c r="F119" s="152"/>
      <c r="G119" s="276"/>
    </row>
    <row r="120" spans="1:7" ht="24">
      <c r="A120" s="55"/>
      <c r="B120" s="42" t="s">
        <v>142</v>
      </c>
      <c r="C120" s="39"/>
      <c r="D120" s="30">
        <v>3140</v>
      </c>
      <c r="E120" s="38">
        <v>2881</v>
      </c>
      <c r="F120" s="30">
        <v>3450</v>
      </c>
      <c r="G120" s="276"/>
    </row>
    <row r="121" spans="1:7">
      <c r="A121" s="55"/>
      <c r="B121" s="42" t="s">
        <v>143</v>
      </c>
      <c r="C121" s="39"/>
      <c r="D121" s="30">
        <v>6092</v>
      </c>
      <c r="E121" s="160">
        <v>6092</v>
      </c>
      <c r="F121" s="30">
        <v>6897</v>
      </c>
      <c r="G121" s="276"/>
    </row>
    <row r="122" spans="1:7" ht="36">
      <c r="A122" s="55">
        <v>3</v>
      </c>
      <c r="B122" s="9" t="s">
        <v>120</v>
      </c>
      <c r="C122" s="8" t="s">
        <v>29</v>
      </c>
      <c r="D122" s="37">
        <v>77.400000000000006</v>
      </c>
      <c r="E122" s="8">
        <v>48.3</v>
      </c>
      <c r="F122" s="37">
        <v>80.5</v>
      </c>
      <c r="G122" s="285" t="s">
        <v>558</v>
      </c>
    </row>
    <row r="123" spans="1:7">
      <c r="A123" s="55"/>
      <c r="B123" s="38" t="s">
        <v>3</v>
      </c>
      <c r="C123" s="39"/>
      <c r="D123" s="30"/>
      <c r="E123" s="20"/>
      <c r="F123" s="30"/>
      <c r="G123" s="276"/>
    </row>
    <row r="124" spans="1:7" ht="24">
      <c r="A124" s="55"/>
      <c r="B124" s="42" t="s">
        <v>144</v>
      </c>
      <c r="C124" s="39"/>
      <c r="D124" s="30">
        <v>1122</v>
      </c>
      <c r="E124" s="20"/>
      <c r="F124" s="30">
        <v>1154</v>
      </c>
      <c r="G124" s="276"/>
    </row>
    <row r="125" spans="1:7">
      <c r="A125" s="55"/>
      <c r="B125" s="42" t="s">
        <v>145</v>
      </c>
      <c r="C125" s="39"/>
      <c r="D125" s="30">
        <v>1450</v>
      </c>
      <c r="E125" s="20"/>
      <c r="F125" s="30">
        <v>1434</v>
      </c>
      <c r="G125" s="276"/>
    </row>
    <row r="126" spans="1:7">
      <c r="A126" s="351" t="s">
        <v>146</v>
      </c>
      <c r="B126" s="352"/>
      <c r="C126" s="352"/>
      <c r="D126" s="352"/>
      <c r="E126" s="352"/>
      <c r="F126" s="352"/>
      <c r="G126" s="350"/>
    </row>
    <row r="127" spans="1:7" ht="33" customHeight="1">
      <c r="A127" s="344" t="s">
        <v>147</v>
      </c>
      <c r="B127" s="339"/>
      <c r="C127" s="339"/>
      <c r="D127" s="339"/>
      <c r="E127" s="339"/>
      <c r="F127" s="339"/>
      <c r="G127" s="340"/>
    </row>
    <row r="128" spans="1:7" ht="36">
      <c r="A128" s="55" t="s">
        <v>32</v>
      </c>
      <c r="B128" s="11" t="s">
        <v>110</v>
      </c>
      <c r="C128" s="8" t="s">
        <v>29</v>
      </c>
      <c r="D128" s="31">
        <v>22.43</v>
      </c>
      <c r="E128" s="36">
        <v>21.5</v>
      </c>
      <c r="F128" s="31">
        <v>23.1</v>
      </c>
      <c r="G128" s="286"/>
    </row>
    <row r="129" spans="1:7" ht="12" customHeight="1">
      <c r="A129" s="55"/>
      <c r="B129" s="38" t="s">
        <v>3</v>
      </c>
      <c r="C129" s="39"/>
      <c r="D129" s="30"/>
      <c r="E129" s="40"/>
      <c r="F129" s="30"/>
      <c r="G129" s="276"/>
    </row>
    <row r="130" spans="1:7" ht="24">
      <c r="A130" s="31"/>
      <c r="B130" s="34" t="s">
        <v>111</v>
      </c>
      <c r="C130" s="39"/>
      <c r="D130" s="30">
        <v>2916</v>
      </c>
      <c r="E130" s="40">
        <v>3010</v>
      </c>
      <c r="F130" s="30">
        <v>3010</v>
      </c>
      <c r="G130" s="287"/>
    </row>
    <row r="131" spans="1:7" ht="24" customHeight="1">
      <c r="A131" s="31"/>
      <c r="B131" s="34" t="s">
        <v>62</v>
      </c>
      <c r="C131" s="39"/>
      <c r="D131" s="29">
        <v>13000</v>
      </c>
      <c r="E131" s="153">
        <v>14000</v>
      </c>
      <c r="F131" s="29">
        <v>13000</v>
      </c>
      <c r="G131" s="237" t="s">
        <v>598</v>
      </c>
    </row>
    <row r="132" spans="1:7" ht="36">
      <c r="A132" s="31" t="s">
        <v>33</v>
      </c>
      <c r="B132" s="11" t="s">
        <v>112</v>
      </c>
      <c r="C132" s="126" t="s">
        <v>29</v>
      </c>
      <c r="D132" s="31">
        <v>0.34</v>
      </c>
      <c r="E132" s="8">
        <v>0.52</v>
      </c>
      <c r="F132" s="39">
        <v>0.24</v>
      </c>
      <c r="G132" s="237" t="s">
        <v>626</v>
      </c>
    </row>
    <row r="133" spans="1:7" ht="12.75" customHeight="1">
      <c r="A133" s="31"/>
      <c r="B133" s="38" t="s">
        <v>3</v>
      </c>
      <c r="C133" s="39"/>
      <c r="D133" s="31"/>
      <c r="E133" s="7"/>
      <c r="F133" s="39"/>
      <c r="G133" s="287"/>
    </row>
    <row r="134" spans="1:7" ht="36">
      <c r="A134" s="31"/>
      <c r="B134" s="115" t="s">
        <v>63</v>
      </c>
      <c r="C134" s="39"/>
      <c r="D134" s="30">
        <v>45</v>
      </c>
      <c r="E134" s="20">
        <v>73</v>
      </c>
      <c r="F134" s="35">
        <v>31</v>
      </c>
      <c r="G134" s="287"/>
    </row>
    <row r="135" spans="1:7" ht="24.75" customHeight="1">
      <c r="A135" s="31"/>
      <c r="B135" s="115" t="s">
        <v>62</v>
      </c>
      <c r="C135" s="39"/>
      <c r="D135" s="29">
        <v>13000</v>
      </c>
      <c r="E135" s="20">
        <v>14000</v>
      </c>
      <c r="F135" s="298">
        <v>13000</v>
      </c>
      <c r="G135" s="237"/>
    </row>
    <row r="136" spans="1:7" ht="26.25" customHeight="1">
      <c r="A136" s="339" t="s">
        <v>148</v>
      </c>
      <c r="B136" s="339"/>
      <c r="C136" s="339"/>
      <c r="D136" s="339"/>
      <c r="E136" s="339"/>
      <c r="F136" s="339"/>
      <c r="G136" s="340"/>
    </row>
    <row r="137" spans="1:7" ht="49.5" customHeight="1">
      <c r="A137" s="127">
        <v>1</v>
      </c>
      <c r="B137" s="11" t="s">
        <v>149</v>
      </c>
      <c r="C137" s="8" t="s">
        <v>29</v>
      </c>
      <c r="D137" s="36">
        <v>8.5</v>
      </c>
      <c r="E137" s="36">
        <v>8</v>
      </c>
      <c r="F137" s="36">
        <v>8.6</v>
      </c>
      <c r="G137" s="237"/>
    </row>
    <row r="138" spans="1:7" ht="15" customHeight="1">
      <c r="A138" s="164"/>
      <c r="B138" s="38" t="s">
        <v>3</v>
      </c>
      <c r="C138" s="39"/>
      <c r="D138" s="36"/>
      <c r="E138" s="40"/>
      <c r="F138" s="36"/>
      <c r="G138" s="288"/>
    </row>
    <row r="139" spans="1:7" ht="48">
      <c r="A139" s="55"/>
      <c r="B139" s="115" t="s">
        <v>64</v>
      </c>
      <c r="C139" s="39"/>
      <c r="D139" s="30">
        <v>1107</v>
      </c>
      <c r="E139" s="40">
        <v>1120</v>
      </c>
      <c r="F139" s="30">
        <v>1120</v>
      </c>
      <c r="G139" s="288"/>
    </row>
    <row r="140" spans="1:7" ht="27" customHeight="1">
      <c r="A140" s="55"/>
      <c r="B140" s="115" t="s">
        <v>62</v>
      </c>
      <c r="C140" s="39"/>
      <c r="D140" s="29">
        <v>13000</v>
      </c>
      <c r="E140" s="40">
        <v>14000</v>
      </c>
      <c r="F140" s="29">
        <v>13000</v>
      </c>
      <c r="G140" s="237"/>
    </row>
    <row r="141" spans="1:7" ht="35.25" customHeight="1">
      <c r="A141" s="55">
        <v>2</v>
      </c>
      <c r="B141" s="9" t="s">
        <v>114</v>
      </c>
      <c r="C141" s="8" t="s">
        <v>29</v>
      </c>
      <c r="D141" s="29"/>
      <c r="E141" s="36">
        <v>40</v>
      </c>
      <c r="F141" s="40">
        <v>43</v>
      </c>
      <c r="G141" s="286" t="s">
        <v>627</v>
      </c>
    </row>
    <row r="142" spans="1:7" ht="14.25" customHeight="1">
      <c r="A142" s="55"/>
      <c r="B142" s="38" t="s">
        <v>3</v>
      </c>
      <c r="C142" s="39"/>
      <c r="D142" s="29"/>
      <c r="E142" s="40"/>
      <c r="F142" s="29"/>
      <c r="G142" s="288"/>
    </row>
    <row r="143" spans="1:7" ht="27" customHeight="1">
      <c r="A143" s="55"/>
      <c r="B143" s="42" t="s">
        <v>115</v>
      </c>
      <c r="C143" s="39"/>
      <c r="D143" s="29"/>
      <c r="E143" s="40">
        <v>7</v>
      </c>
      <c r="F143" s="29">
        <v>7</v>
      </c>
      <c r="G143" s="288"/>
    </row>
    <row r="144" spans="1:7" ht="12" customHeight="1">
      <c r="A144" s="55"/>
      <c r="B144" s="43" t="s">
        <v>116</v>
      </c>
      <c r="C144" s="44"/>
      <c r="D144" s="29"/>
      <c r="E144" s="153">
        <v>18</v>
      </c>
      <c r="F144" s="29">
        <v>16</v>
      </c>
      <c r="G144" s="288"/>
    </row>
    <row r="145" spans="1:7" ht="36.75" customHeight="1">
      <c r="A145" s="55">
        <v>3</v>
      </c>
      <c r="B145" s="11" t="s">
        <v>150</v>
      </c>
      <c r="C145" s="8" t="s">
        <v>29</v>
      </c>
      <c r="D145" s="31">
        <v>10.1</v>
      </c>
      <c r="E145" s="36">
        <v>10</v>
      </c>
      <c r="F145" s="31">
        <v>16</v>
      </c>
      <c r="G145" s="288"/>
    </row>
    <row r="146" spans="1:7" ht="11.25" customHeight="1">
      <c r="A146" s="55"/>
      <c r="B146" s="113" t="s">
        <v>3</v>
      </c>
      <c r="C146" s="114"/>
      <c r="D146" s="31"/>
      <c r="E146" s="28"/>
      <c r="F146" s="31"/>
      <c r="G146" s="288"/>
    </row>
    <row r="147" spans="1:7" ht="39" customHeight="1">
      <c r="A147" s="55"/>
      <c r="B147" s="42" t="s">
        <v>151</v>
      </c>
      <c r="C147" s="39"/>
      <c r="D147" s="29">
        <v>1313</v>
      </c>
      <c r="E147" s="40">
        <v>2128</v>
      </c>
      <c r="F147" s="29">
        <v>2128</v>
      </c>
      <c r="G147" s="288"/>
    </row>
    <row r="148" spans="1:7" ht="25.5" customHeight="1">
      <c r="A148" s="55"/>
      <c r="B148" s="115" t="s">
        <v>62</v>
      </c>
      <c r="C148" s="39"/>
      <c r="D148" s="29">
        <v>13000</v>
      </c>
      <c r="E148" s="40">
        <v>14000</v>
      </c>
      <c r="F148" s="29">
        <v>13000</v>
      </c>
      <c r="G148" s="237"/>
    </row>
    <row r="149" spans="1:7" ht="36">
      <c r="A149" s="55">
        <v>4</v>
      </c>
      <c r="B149" s="11" t="s">
        <v>121</v>
      </c>
      <c r="C149" s="8" t="s">
        <v>29</v>
      </c>
      <c r="D149" s="31">
        <v>9.9</v>
      </c>
      <c r="E149" s="8">
        <v>10.1</v>
      </c>
      <c r="F149" s="31">
        <v>10.1</v>
      </c>
      <c r="G149" s="289"/>
    </row>
    <row r="150" spans="1:7" ht="11.25" customHeight="1">
      <c r="A150" s="55"/>
      <c r="B150" s="38" t="s">
        <v>3</v>
      </c>
      <c r="C150" s="39"/>
      <c r="D150" s="31"/>
      <c r="E150" s="20"/>
      <c r="F150" s="31"/>
      <c r="G150" s="289"/>
    </row>
    <row r="151" spans="1:7" ht="24">
      <c r="A151" s="55"/>
      <c r="B151" s="42" t="s">
        <v>152</v>
      </c>
      <c r="C151" s="39"/>
      <c r="D151" s="30">
        <v>567</v>
      </c>
      <c r="E151" s="20">
        <v>161</v>
      </c>
      <c r="F151" s="30">
        <v>161</v>
      </c>
      <c r="G151" s="289"/>
    </row>
    <row r="152" spans="1:7" ht="13.5" customHeight="1">
      <c r="A152" s="55"/>
      <c r="B152" s="42" t="s">
        <v>153</v>
      </c>
      <c r="C152" s="39"/>
      <c r="D152" s="30">
        <v>5758</v>
      </c>
      <c r="E152" s="20">
        <v>1601</v>
      </c>
      <c r="F152" s="30">
        <v>1590</v>
      </c>
      <c r="G152" s="289"/>
    </row>
    <row r="153" spans="1:7" ht="36">
      <c r="A153" s="55">
        <v>5</v>
      </c>
      <c r="B153" s="11" t="s">
        <v>113</v>
      </c>
      <c r="C153" s="8" t="s">
        <v>29</v>
      </c>
      <c r="D153" s="31">
        <v>70</v>
      </c>
      <c r="E153" s="8">
        <v>70.5</v>
      </c>
      <c r="F153" s="31">
        <v>70.5</v>
      </c>
      <c r="G153" s="289"/>
    </row>
    <row r="154" spans="1:7" ht="12.75" customHeight="1">
      <c r="A154" s="55"/>
      <c r="B154" s="38" t="s">
        <v>3</v>
      </c>
      <c r="C154" s="39"/>
      <c r="D154" s="40"/>
      <c r="E154" s="20"/>
      <c r="F154" s="31"/>
      <c r="G154" s="289"/>
    </row>
    <row r="155" spans="1:7" ht="24">
      <c r="A155" s="55"/>
      <c r="B155" s="128" t="s">
        <v>154</v>
      </c>
      <c r="C155" s="30"/>
      <c r="D155" s="30">
        <v>1552</v>
      </c>
      <c r="E155" s="20">
        <v>410</v>
      </c>
      <c r="F155" s="30">
        <v>410</v>
      </c>
      <c r="G155" s="289"/>
    </row>
    <row r="156" spans="1:7">
      <c r="A156" s="55"/>
      <c r="B156" s="128" t="s">
        <v>155</v>
      </c>
      <c r="C156" s="30"/>
      <c r="D156" s="30">
        <v>1087</v>
      </c>
      <c r="E156" s="20">
        <v>582</v>
      </c>
      <c r="F156" s="30">
        <v>582</v>
      </c>
      <c r="G156" s="289"/>
    </row>
    <row r="157" spans="1:7" ht="28.5" customHeight="1">
      <c r="A157" s="344" t="s">
        <v>156</v>
      </c>
      <c r="B157" s="345"/>
      <c r="C157" s="345"/>
      <c r="D157" s="345"/>
      <c r="E157" s="345"/>
      <c r="F157" s="345"/>
      <c r="G157" s="346"/>
    </row>
    <row r="158" spans="1:7" ht="24.75" customHeight="1">
      <c r="A158" s="129">
        <v>1</v>
      </c>
      <c r="B158" s="11" t="s">
        <v>157</v>
      </c>
      <c r="C158" s="8" t="s">
        <v>61</v>
      </c>
      <c r="D158" s="36">
        <v>2</v>
      </c>
      <c r="E158" s="8">
        <v>2</v>
      </c>
      <c r="F158" s="303">
        <v>2</v>
      </c>
      <c r="G158" s="290">
        <v>2</v>
      </c>
    </row>
    <row r="159" spans="1:7" ht="13.5" customHeight="1">
      <c r="A159" s="129"/>
      <c r="B159" s="38" t="s">
        <v>3</v>
      </c>
      <c r="C159" s="39"/>
      <c r="D159" s="40"/>
      <c r="E159" s="20"/>
      <c r="F159" s="304"/>
      <c r="G159" s="290"/>
    </row>
    <row r="160" spans="1:7" ht="28.5" customHeight="1">
      <c r="A160" s="129"/>
      <c r="B160" s="42" t="s">
        <v>158</v>
      </c>
      <c r="C160" s="39"/>
      <c r="D160" s="130">
        <v>2</v>
      </c>
      <c r="E160" s="38">
        <v>2</v>
      </c>
      <c r="F160" s="8">
        <v>2</v>
      </c>
      <c r="G160" s="290"/>
    </row>
    <row r="161" spans="1:7" ht="14.25" customHeight="1">
      <c r="A161" s="341" t="s">
        <v>159</v>
      </c>
      <c r="B161" s="342"/>
      <c r="C161" s="342"/>
      <c r="D161" s="342"/>
      <c r="E161" s="342"/>
      <c r="F161" s="342"/>
      <c r="G161" s="343"/>
    </row>
    <row r="162" spans="1:7" ht="24">
      <c r="A162" s="55">
        <v>1</v>
      </c>
      <c r="B162" s="9" t="s">
        <v>160</v>
      </c>
      <c r="C162" s="8" t="s">
        <v>29</v>
      </c>
      <c r="D162" s="36">
        <v>100</v>
      </c>
      <c r="E162" s="8">
        <v>100</v>
      </c>
      <c r="F162" s="31">
        <v>100</v>
      </c>
      <c r="G162" s="291"/>
    </row>
    <row r="163" spans="1:7" ht="12.75" customHeight="1">
      <c r="A163" s="165"/>
      <c r="B163" s="38" t="s">
        <v>3</v>
      </c>
      <c r="C163" s="39"/>
      <c r="D163" s="40"/>
      <c r="E163" s="20"/>
      <c r="F163" s="289"/>
      <c r="G163" s="292"/>
    </row>
    <row r="164" spans="1:7">
      <c r="A164" s="165"/>
      <c r="B164" s="42" t="s">
        <v>161</v>
      </c>
      <c r="C164" s="39"/>
      <c r="D164" s="29">
        <v>10</v>
      </c>
      <c r="E164" s="20">
        <v>10</v>
      </c>
      <c r="F164" s="20">
        <v>10</v>
      </c>
      <c r="G164" s="292"/>
    </row>
    <row r="165" spans="1:7">
      <c r="A165" s="165"/>
      <c r="B165" s="42" t="s">
        <v>162</v>
      </c>
      <c r="C165" s="39"/>
      <c r="D165" s="29">
        <v>10</v>
      </c>
      <c r="E165" s="20">
        <v>10</v>
      </c>
      <c r="F165" s="20">
        <v>10</v>
      </c>
      <c r="G165" s="293"/>
    </row>
    <row r="178" ht="21" customHeight="1"/>
  </sheetData>
  <mergeCells count="22">
    <mergeCell ref="A8:G8"/>
    <mergeCell ref="B3:G3"/>
    <mergeCell ref="D5:G5"/>
    <mergeCell ref="A5:A7"/>
    <mergeCell ref="B5:B7"/>
    <mergeCell ref="C5:C7"/>
    <mergeCell ref="D6:D7"/>
    <mergeCell ref="E6:F6"/>
    <mergeCell ref="G6:G7"/>
    <mergeCell ref="A29:G29"/>
    <mergeCell ref="A30:G30"/>
    <mergeCell ref="A49:G49"/>
    <mergeCell ref="B86:G86"/>
    <mergeCell ref="B95:G95"/>
    <mergeCell ref="A136:G136"/>
    <mergeCell ref="A161:G161"/>
    <mergeCell ref="A157:G157"/>
    <mergeCell ref="B104:G104"/>
    <mergeCell ref="A113:G113"/>
    <mergeCell ref="A114:G114"/>
    <mergeCell ref="A126:G126"/>
    <mergeCell ref="A127:G127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rowBreaks count="2" manualBreakCount="2">
    <brk id="53" max="16383" man="1"/>
    <brk id="11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10"/>
  <sheetViews>
    <sheetView topLeftCell="A4" zoomScale="90" zoomScaleNormal="90" zoomScaleSheetLayoutView="80" workbookViewId="0">
      <pane xSplit="1" ySplit="2" topLeftCell="B6" activePane="bottomRight" state="frozen"/>
      <selection activeCell="D100" sqref="D100"/>
      <selection pane="topRight" activeCell="D100" sqref="D100"/>
      <selection pane="bottomLeft" activeCell="D100" sqref="D100"/>
      <selection pane="bottomRight" activeCell="B132" sqref="B132"/>
    </sheetView>
  </sheetViews>
  <sheetFormatPr defaultColWidth="8.85546875" defaultRowHeight="12"/>
  <cols>
    <col min="1" max="1" width="23.140625" style="223" customWidth="1"/>
    <col min="2" max="2" width="36" style="223" customWidth="1"/>
    <col min="3" max="3" width="22.5703125" style="223" customWidth="1"/>
    <col min="4" max="4" width="6.140625" style="223" customWidth="1"/>
    <col min="5" max="5" width="6.42578125" style="223" customWidth="1"/>
    <col min="6" max="6" width="6.85546875" style="223" customWidth="1"/>
    <col min="7" max="7" width="7.28515625" style="223" customWidth="1"/>
    <col min="8" max="8" width="10.5703125" style="232" customWidth="1"/>
    <col min="9" max="9" width="13.140625" style="232" customWidth="1"/>
    <col min="10" max="10" width="11.28515625" style="232" customWidth="1"/>
    <col min="11" max="11" width="76.7109375" style="222" customWidth="1"/>
    <col min="12" max="16384" width="8.85546875" style="223"/>
  </cols>
  <sheetData>
    <row r="1" spans="1:11" ht="15">
      <c r="A1" s="400"/>
      <c r="B1" s="400"/>
      <c r="C1" s="400"/>
      <c r="D1" s="400"/>
      <c r="E1" s="400"/>
      <c r="F1" s="400"/>
      <c r="G1" s="400"/>
      <c r="H1" s="400"/>
      <c r="I1" s="400"/>
      <c r="J1" s="400"/>
      <c r="K1" s="233" t="s">
        <v>496</v>
      </c>
    </row>
    <row r="2" spans="1:11" ht="15">
      <c r="A2" s="401" t="s">
        <v>497</v>
      </c>
      <c r="B2" s="401"/>
      <c r="C2" s="401"/>
      <c r="D2" s="401"/>
      <c r="E2" s="401"/>
      <c r="F2" s="401"/>
      <c r="G2" s="401"/>
      <c r="H2" s="401"/>
      <c r="I2" s="401"/>
      <c r="J2" s="401"/>
      <c r="K2" s="234"/>
    </row>
    <row r="3" spans="1:11" ht="35.25" customHeight="1">
      <c r="A3" s="224"/>
      <c r="B3" s="401"/>
      <c r="C3" s="401"/>
      <c r="D3" s="401"/>
      <c r="E3" s="401"/>
      <c r="F3" s="401"/>
      <c r="G3" s="401"/>
      <c r="H3" s="401"/>
      <c r="I3" s="401"/>
      <c r="J3" s="401"/>
      <c r="K3" s="235"/>
    </row>
    <row r="4" spans="1:11" ht="27" customHeight="1">
      <c r="A4" s="399" t="s">
        <v>163</v>
      </c>
      <c r="B4" s="402" t="s">
        <v>16</v>
      </c>
      <c r="C4" s="403" t="s">
        <v>164</v>
      </c>
      <c r="D4" s="403" t="s">
        <v>165</v>
      </c>
      <c r="E4" s="403"/>
      <c r="F4" s="403"/>
      <c r="G4" s="403"/>
      <c r="H4" s="404" t="s">
        <v>166</v>
      </c>
      <c r="I4" s="404"/>
      <c r="J4" s="404"/>
      <c r="K4" s="379" t="s">
        <v>659</v>
      </c>
    </row>
    <row r="5" spans="1:11" ht="61.5" customHeight="1">
      <c r="A5" s="399"/>
      <c r="B5" s="402"/>
      <c r="C5" s="403"/>
      <c r="D5" s="225" t="s">
        <v>167</v>
      </c>
      <c r="E5" s="225" t="s">
        <v>168</v>
      </c>
      <c r="F5" s="225" t="s">
        <v>5</v>
      </c>
      <c r="G5" s="225" t="s">
        <v>6</v>
      </c>
      <c r="H5" s="226" t="s">
        <v>320</v>
      </c>
      <c r="I5" s="226" t="s">
        <v>10</v>
      </c>
      <c r="J5" s="227" t="s">
        <v>11</v>
      </c>
      <c r="K5" s="380"/>
    </row>
    <row r="6" spans="1:11" ht="27.75" customHeight="1">
      <c r="A6" s="206">
        <v>1</v>
      </c>
      <c r="B6" s="206">
        <v>2</v>
      </c>
      <c r="C6" s="206">
        <v>3</v>
      </c>
      <c r="D6" s="206">
        <v>4</v>
      </c>
      <c r="E6" s="206">
        <v>5</v>
      </c>
      <c r="F6" s="206">
        <v>6</v>
      </c>
      <c r="G6" s="206">
        <v>7</v>
      </c>
      <c r="H6" s="220">
        <v>8</v>
      </c>
      <c r="I6" s="220">
        <v>9</v>
      </c>
      <c r="J6" s="143">
        <v>10</v>
      </c>
      <c r="K6" s="8">
        <v>11</v>
      </c>
    </row>
    <row r="7" spans="1:11" ht="32.25" customHeight="1">
      <c r="A7" s="393" t="s">
        <v>14</v>
      </c>
      <c r="B7" s="396" t="s">
        <v>169</v>
      </c>
      <c r="C7" s="228" t="s">
        <v>15</v>
      </c>
      <c r="D7" s="205" t="s">
        <v>170</v>
      </c>
      <c r="E7" s="205" t="s">
        <v>170</v>
      </c>
      <c r="F7" s="205" t="s">
        <v>170</v>
      </c>
      <c r="G7" s="205" t="s">
        <v>170</v>
      </c>
      <c r="H7" s="208">
        <f>H8+H9+H10+H12+H13+H14+H15+H16+H11</f>
        <v>342487.39999999997</v>
      </c>
      <c r="I7" s="208">
        <f>I8+I9+I10+I12+I13+I14+I15+I16+I11</f>
        <v>514365.5</v>
      </c>
      <c r="J7" s="208">
        <f>J8+J9+J10+J12+J13+J14+J15+J16+J11</f>
        <v>422131.4</v>
      </c>
      <c r="K7" s="9"/>
    </row>
    <row r="8" spans="1:11" ht="40.5" customHeight="1">
      <c r="A8" s="394"/>
      <c r="B8" s="397"/>
      <c r="C8" s="207" t="s">
        <v>171</v>
      </c>
      <c r="D8" s="206"/>
      <c r="E8" s="206" t="s">
        <v>170</v>
      </c>
      <c r="F8" s="206" t="s">
        <v>170</v>
      </c>
      <c r="G8" s="206" t="s">
        <v>170</v>
      </c>
      <c r="H8" s="215">
        <f>H18+H57+H73+H100</f>
        <v>342347.39999999997</v>
      </c>
      <c r="I8" s="215">
        <f t="shared" ref="I8:J8" si="0">I18+I57+I73+I100</f>
        <v>393251.9</v>
      </c>
      <c r="J8" s="215">
        <f t="shared" si="0"/>
        <v>388429.10000000003</v>
      </c>
      <c r="K8" s="9"/>
    </row>
    <row r="9" spans="1:11" ht="51">
      <c r="A9" s="394"/>
      <c r="B9" s="397"/>
      <c r="C9" s="207" t="s">
        <v>65</v>
      </c>
      <c r="D9" s="207"/>
      <c r="E9" s="207"/>
      <c r="F9" s="207"/>
      <c r="G9" s="207"/>
      <c r="H9" s="220">
        <v>0</v>
      </c>
      <c r="I9" s="220">
        <v>0</v>
      </c>
      <c r="J9" s="220">
        <v>0</v>
      </c>
      <c r="K9" s="9"/>
    </row>
    <row r="10" spans="1:11" ht="51">
      <c r="A10" s="394"/>
      <c r="B10" s="397"/>
      <c r="C10" s="207" t="s">
        <v>66</v>
      </c>
      <c r="D10" s="207"/>
      <c r="E10" s="207" t="s">
        <v>172</v>
      </c>
      <c r="F10" s="207" t="s">
        <v>173</v>
      </c>
      <c r="G10" s="207" t="s">
        <v>172</v>
      </c>
      <c r="H10" s="215">
        <f t="shared" ref="H10:J10" si="1">SUM(H74)</f>
        <v>140</v>
      </c>
      <c r="I10" s="215">
        <f t="shared" si="1"/>
        <v>140</v>
      </c>
      <c r="J10" s="215">
        <f t="shared" si="1"/>
        <v>111.5</v>
      </c>
      <c r="K10" s="9"/>
    </row>
    <row r="11" spans="1:11" ht="28.5" customHeight="1">
      <c r="A11" s="394"/>
      <c r="B11" s="397"/>
      <c r="C11" s="229" t="s">
        <v>576</v>
      </c>
      <c r="D11" s="207"/>
      <c r="E11" s="207" t="s">
        <v>172</v>
      </c>
      <c r="F11" s="207" t="s">
        <v>173</v>
      </c>
      <c r="G11" s="207" t="s">
        <v>172</v>
      </c>
      <c r="H11" s="215">
        <f>H19</f>
        <v>0</v>
      </c>
      <c r="I11" s="215">
        <f t="shared" ref="I11:J11" si="2">I19</f>
        <v>120973.6</v>
      </c>
      <c r="J11" s="215">
        <f t="shared" si="2"/>
        <v>33590.800000000003</v>
      </c>
      <c r="K11" s="9"/>
    </row>
    <row r="12" spans="1:11" ht="90.75" customHeight="1">
      <c r="A12" s="394"/>
      <c r="B12" s="397"/>
      <c r="C12" s="207" t="s">
        <v>67</v>
      </c>
      <c r="D12" s="207"/>
      <c r="E12" s="207" t="s">
        <v>172</v>
      </c>
      <c r="F12" s="207" t="s">
        <v>173</v>
      </c>
      <c r="G12" s="207" t="s">
        <v>172</v>
      </c>
      <c r="H12" s="220">
        <v>0</v>
      </c>
      <c r="I12" s="220">
        <v>0</v>
      </c>
      <c r="J12" s="220">
        <v>0</v>
      </c>
      <c r="K12" s="9"/>
    </row>
    <row r="13" spans="1:11" ht="29.25" customHeight="1">
      <c r="A13" s="394"/>
      <c r="B13" s="397"/>
      <c r="C13" s="207" t="s">
        <v>68</v>
      </c>
      <c r="D13" s="207"/>
      <c r="E13" s="207" t="s">
        <v>172</v>
      </c>
      <c r="F13" s="207" t="s">
        <v>173</v>
      </c>
      <c r="G13" s="207" t="s">
        <v>172</v>
      </c>
      <c r="H13" s="220">
        <v>0</v>
      </c>
      <c r="I13" s="220">
        <v>0</v>
      </c>
      <c r="J13" s="220">
        <v>0</v>
      </c>
      <c r="K13" s="9"/>
    </row>
    <row r="14" spans="1:11" ht="71.25" customHeight="1">
      <c r="A14" s="394"/>
      <c r="B14" s="397"/>
      <c r="C14" s="207" t="s">
        <v>69</v>
      </c>
      <c r="D14" s="207"/>
      <c r="E14" s="207" t="s">
        <v>172</v>
      </c>
      <c r="F14" s="207" t="s">
        <v>173</v>
      </c>
      <c r="G14" s="207" t="s">
        <v>172</v>
      </c>
      <c r="H14" s="220">
        <v>0</v>
      </c>
      <c r="I14" s="220">
        <v>0</v>
      </c>
      <c r="J14" s="220">
        <v>0</v>
      </c>
      <c r="K14" s="9"/>
    </row>
    <row r="15" spans="1:11" ht="58.5" customHeight="1">
      <c r="A15" s="395"/>
      <c r="B15" s="395"/>
      <c r="C15" s="207" t="s">
        <v>174</v>
      </c>
      <c r="D15" s="207"/>
      <c r="E15" s="207"/>
      <c r="F15" s="207"/>
      <c r="G15" s="207"/>
      <c r="H15" s="220">
        <v>0</v>
      </c>
      <c r="I15" s="220">
        <v>0</v>
      </c>
      <c r="J15" s="220">
        <v>0</v>
      </c>
      <c r="K15" s="9"/>
    </row>
    <row r="16" spans="1:11" ht="38.25">
      <c r="A16" s="395"/>
      <c r="B16" s="395"/>
      <c r="C16" s="207" t="s">
        <v>175</v>
      </c>
      <c r="D16" s="207"/>
      <c r="E16" s="207"/>
      <c r="F16" s="207"/>
      <c r="G16" s="207"/>
      <c r="H16" s="220">
        <v>0</v>
      </c>
      <c r="I16" s="220">
        <v>0</v>
      </c>
      <c r="J16" s="220">
        <v>0</v>
      </c>
      <c r="K16" s="9"/>
    </row>
    <row r="17" spans="1:11" ht="24" customHeight="1">
      <c r="A17" s="398" t="s">
        <v>17</v>
      </c>
      <c r="B17" s="399" t="s">
        <v>176</v>
      </c>
      <c r="C17" s="228" t="s">
        <v>15</v>
      </c>
      <c r="D17" s="204"/>
      <c r="E17" s="204" t="s">
        <v>172</v>
      </c>
      <c r="F17" s="204" t="s">
        <v>173</v>
      </c>
      <c r="G17" s="204" t="s">
        <v>172</v>
      </c>
      <c r="H17" s="208">
        <f>SUM(H18:H18)</f>
        <v>30557.1</v>
      </c>
      <c r="I17" s="208">
        <f>SUM(I18:I18)</f>
        <v>64814.600000000006</v>
      </c>
      <c r="J17" s="208">
        <f t="shared" ref="J17" si="3">SUM(J18:J18)</f>
        <v>63204.2</v>
      </c>
      <c r="K17" s="9"/>
    </row>
    <row r="18" spans="1:11" ht="38.25">
      <c r="A18" s="398"/>
      <c r="B18" s="399"/>
      <c r="C18" s="207" t="s">
        <v>177</v>
      </c>
      <c r="D18" s="204"/>
      <c r="E18" s="204" t="s">
        <v>172</v>
      </c>
      <c r="F18" s="204" t="s">
        <v>173</v>
      </c>
      <c r="G18" s="204" t="s">
        <v>172</v>
      </c>
      <c r="H18" s="208">
        <f>H22+H26++H30+H31+H35+H39+H43+H46+H52</f>
        <v>30557.1</v>
      </c>
      <c r="I18" s="208">
        <f>I22+I26++I30+I31+I35+I39+I43+I46+I52</f>
        <v>64814.600000000006</v>
      </c>
      <c r="J18" s="208">
        <f>J22+J26++J30+J31+J35+J39+J43+J46+J52</f>
        <v>63204.2</v>
      </c>
      <c r="K18" s="9"/>
    </row>
    <row r="19" spans="1:11" ht="46.5" customHeight="1">
      <c r="A19" s="398"/>
      <c r="B19" s="399"/>
      <c r="C19" s="230" t="s">
        <v>576</v>
      </c>
      <c r="D19" s="204"/>
      <c r="E19" s="204" t="s">
        <v>172</v>
      </c>
      <c r="F19" s="204" t="s">
        <v>173</v>
      </c>
      <c r="G19" s="204" t="s">
        <v>172</v>
      </c>
      <c r="H19" s="208">
        <f>H51</f>
        <v>0</v>
      </c>
      <c r="I19" s="208">
        <f t="shared" ref="I19:J19" si="4">I51</f>
        <v>120973.6</v>
      </c>
      <c r="J19" s="208">
        <f t="shared" si="4"/>
        <v>33590.800000000003</v>
      </c>
      <c r="K19" s="9"/>
    </row>
    <row r="20" spans="1:11" ht="22.5" customHeight="1">
      <c r="A20" s="372" t="s">
        <v>178</v>
      </c>
      <c r="B20" s="373"/>
      <c r="C20" s="373"/>
      <c r="D20" s="373"/>
      <c r="E20" s="373"/>
      <c r="F20" s="373"/>
      <c r="G20" s="373"/>
      <c r="H20" s="373"/>
      <c r="I20" s="373"/>
      <c r="J20" s="373"/>
      <c r="K20" s="374"/>
    </row>
    <row r="21" spans="1:11" ht="12.75">
      <c r="A21" s="386" t="s">
        <v>179</v>
      </c>
      <c r="B21" s="388" t="s">
        <v>180</v>
      </c>
      <c r="C21" s="205" t="s">
        <v>181</v>
      </c>
      <c r="D21" s="69"/>
      <c r="E21" s="69"/>
      <c r="F21" s="69"/>
      <c r="G21" s="69"/>
      <c r="H21" s="208">
        <f t="shared" ref="H21:J21" si="5">SUM(H22)</f>
        <v>44.5</v>
      </c>
      <c r="I21" s="208">
        <f t="shared" si="5"/>
        <v>4864.5</v>
      </c>
      <c r="J21" s="208">
        <f t="shared" si="5"/>
        <v>4864.5</v>
      </c>
      <c r="K21" s="9"/>
    </row>
    <row r="22" spans="1:11" ht="54" customHeight="1">
      <c r="A22" s="387"/>
      <c r="B22" s="389"/>
      <c r="C22" s="205" t="s">
        <v>70</v>
      </c>
      <c r="D22" s="69"/>
      <c r="E22" s="69"/>
      <c r="F22" s="69"/>
      <c r="G22" s="69"/>
      <c r="H22" s="208">
        <f t="shared" ref="H22:J22" si="6">SUM(H23:H24)</f>
        <v>44.5</v>
      </c>
      <c r="I22" s="208">
        <f t="shared" si="6"/>
        <v>4864.5</v>
      </c>
      <c r="J22" s="208">
        <f t="shared" si="6"/>
        <v>4864.5</v>
      </c>
      <c r="K22" s="9"/>
    </row>
    <row r="23" spans="1:11" ht="61.9" customHeight="1">
      <c r="A23" s="207" t="s">
        <v>182</v>
      </c>
      <c r="B23" s="252" t="s">
        <v>183</v>
      </c>
      <c r="C23" s="207" t="s">
        <v>184</v>
      </c>
      <c r="D23" s="111"/>
      <c r="E23" s="111"/>
      <c r="F23" s="111"/>
      <c r="G23" s="111"/>
      <c r="H23" s="220">
        <v>0</v>
      </c>
      <c r="I23" s="220">
        <v>4824.5</v>
      </c>
      <c r="J23" s="143">
        <v>4824.5</v>
      </c>
      <c r="K23" s="236" t="s">
        <v>652</v>
      </c>
    </row>
    <row r="24" spans="1:11" ht="29.25" customHeight="1">
      <c r="A24" s="207" t="s">
        <v>185</v>
      </c>
      <c r="B24" s="207" t="s">
        <v>186</v>
      </c>
      <c r="C24" s="207" t="s">
        <v>184</v>
      </c>
      <c r="D24" s="111"/>
      <c r="E24" s="111"/>
      <c r="F24" s="111"/>
      <c r="G24" s="111"/>
      <c r="H24" s="220">
        <v>44.5</v>
      </c>
      <c r="I24" s="220">
        <v>40</v>
      </c>
      <c r="J24" s="143">
        <v>40</v>
      </c>
      <c r="K24" s="9" t="s">
        <v>583</v>
      </c>
    </row>
    <row r="25" spans="1:11" ht="25.5" customHeight="1">
      <c r="A25" s="372" t="s">
        <v>187</v>
      </c>
      <c r="B25" s="373"/>
      <c r="C25" s="373"/>
      <c r="D25" s="373"/>
      <c r="E25" s="373"/>
      <c r="F25" s="373"/>
      <c r="G25" s="373"/>
      <c r="H25" s="373"/>
      <c r="I25" s="373"/>
      <c r="J25" s="373"/>
      <c r="K25" s="374"/>
    </row>
    <row r="26" spans="1:11" ht="52.5" customHeight="1">
      <c r="A26" s="204" t="s">
        <v>188</v>
      </c>
      <c r="B26" s="68" t="s">
        <v>189</v>
      </c>
      <c r="C26" s="205" t="s">
        <v>70</v>
      </c>
      <c r="D26" s="111"/>
      <c r="E26" s="111"/>
      <c r="F26" s="111"/>
      <c r="G26" s="111"/>
      <c r="H26" s="208">
        <f>SUM(H27:H29)</f>
        <v>5574.4</v>
      </c>
      <c r="I26" s="208">
        <f t="shared" ref="I26:J26" si="7">SUM(I27:I29)</f>
        <v>9266.2000000000007</v>
      </c>
      <c r="J26" s="208">
        <f t="shared" si="7"/>
        <v>9266.1</v>
      </c>
      <c r="K26" s="9"/>
    </row>
    <row r="27" spans="1:11" ht="143.25" customHeight="1">
      <c r="A27" s="207" t="s">
        <v>190</v>
      </c>
      <c r="B27" s="46" t="s">
        <v>191</v>
      </c>
      <c r="C27" s="207" t="s">
        <v>184</v>
      </c>
      <c r="D27" s="111"/>
      <c r="E27" s="111"/>
      <c r="F27" s="111"/>
      <c r="G27" s="111"/>
      <c r="H27" s="220">
        <v>2881.9</v>
      </c>
      <c r="I27" s="220">
        <v>6351.5</v>
      </c>
      <c r="J27" s="143">
        <v>6351.5</v>
      </c>
      <c r="K27" s="9" t="s">
        <v>660</v>
      </c>
    </row>
    <row r="28" spans="1:11" ht="26.25" customHeight="1">
      <c r="A28" s="207" t="s">
        <v>192</v>
      </c>
      <c r="B28" s="46" t="s">
        <v>193</v>
      </c>
      <c r="C28" s="207" t="s">
        <v>184</v>
      </c>
      <c r="D28" s="111"/>
      <c r="E28" s="111"/>
      <c r="F28" s="111"/>
      <c r="G28" s="111"/>
      <c r="H28" s="220">
        <v>0</v>
      </c>
      <c r="I28" s="220">
        <v>0</v>
      </c>
      <c r="J28" s="143">
        <v>0</v>
      </c>
      <c r="K28" s="9" t="s">
        <v>581</v>
      </c>
    </row>
    <row r="29" spans="1:11" ht="96.75" customHeight="1">
      <c r="A29" s="207" t="s">
        <v>194</v>
      </c>
      <c r="B29" s="46" t="s">
        <v>195</v>
      </c>
      <c r="C29" s="207" t="s">
        <v>184</v>
      </c>
      <c r="D29" s="111"/>
      <c r="E29" s="111"/>
      <c r="F29" s="111"/>
      <c r="G29" s="111"/>
      <c r="H29" s="220">
        <v>2692.5</v>
      </c>
      <c r="I29" s="220">
        <v>2914.7</v>
      </c>
      <c r="J29" s="143">
        <v>2914.6</v>
      </c>
      <c r="K29" s="9" t="s">
        <v>629</v>
      </c>
    </row>
    <row r="30" spans="1:11" ht="25.5" customHeight="1">
      <c r="A30" s="204" t="s">
        <v>196</v>
      </c>
      <c r="B30" s="204" t="s">
        <v>71</v>
      </c>
      <c r="C30" s="205" t="s">
        <v>184</v>
      </c>
      <c r="D30" s="111"/>
      <c r="E30" s="111"/>
      <c r="F30" s="111"/>
      <c r="G30" s="111"/>
      <c r="H30" s="210">
        <v>462</v>
      </c>
      <c r="I30" s="210">
        <v>462</v>
      </c>
      <c r="J30" s="219">
        <v>460.2</v>
      </c>
      <c r="K30" s="9" t="s">
        <v>489</v>
      </c>
    </row>
    <row r="31" spans="1:11" ht="25.5" customHeight="1">
      <c r="A31" s="204" t="s">
        <v>197</v>
      </c>
      <c r="B31" s="250" t="s">
        <v>198</v>
      </c>
      <c r="C31" s="205" t="s">
        <v>184</v>
      </c>
      <c r="D31" s="111"/>
      <c r="E31" s="111"/>
      <c r="F31" s="111"/>
      <c r="G31" s="111"/>
      <c r="H31" s="216">
        <f>SUM(H32:H34)</f>
        <v>420</v>
      </c>
      <c r="I31" s="216">
        <f>SUM(I32:I34)</f>
        <v>420</v>
      </c>
      <c r="J31" s="216">
        <f>SUM(J32:J34)</f>
        <v>420</v>
      </c>
      <c r="K31" s="9"/>
    </row>
    <row r="32" spans="1:11" ht="72" customHeight="1">
      <c r="A32" s="207" t="s">
        <v>199</v>
      </c>
      <c r="B32" s="46" t="s">
        <v>200</v>
      </c>
      <c r="C32" s="78" t="s">
        <v>184</v>
      </c>
      <c r="D32" s="111"/>
      <c r="E32" s="111"/>
      <c r="F32" s="111"/>
      <c r="G32" s="111"/>
      <c r="H32" s="194">
        <v>390</v>
      </c>
      <c r="I32" s="194">
        <v>390</v>
      </c>
      <c r="J32" s="195">
        <v>390</v>
      </c>
      <c r="K32" s="237" t="s">
        <v>622</v>
      </c>
    </row>
    <row r="33" spans="1:11" ht="47.25" customHeight="1">
      <c r="A33" s="207" t="s">
        <v>201</v>
      </c>
      <c r="B33" s="46" t="s">
        <v>202</v>
      </c>
      <c r="C33" s="78" t="s">
        <v>184</v>
      </c>
      <c r="D33" s="111"/>
      <c r="E33" s="111"/>
      <c r="F33" s="111"/>
      <c r="G33" s="111"/>
      <c r="H33" s="220">
        <v>30</v>
      </c>
      <c r="I33" s="220">
        <v>30</v>
      </c>
      <c r="J33" s="143">
        <v>30</v>
      </c>
      <c r="K33" s="9" t="s">
        <v>590</v>
      </c>
    </row>
    <row r="34" spans="1:11" ht="48">
      <c r="A34" s="246" t="s">
        <v>203</v>
      </c>
      <c r="B34" s="46" t="s">
        <v>204</v>
      </c>
      <c r="C34" s="78" t="s">
        <v>184</v>
      </c>
      <c r="D34" s="111"/>
      <c r="E34" s="111"/>
      <c r="F34" s="111"/>
      <c r="G34" s="111"/>
      <c r="H34" s="247">
        <v>0</v>
      </c>
      <c r="I34" s="247">
        <v>0</v>
      </c>
      <c r="J34" s="143">
        <v>0</v>
      </c>
      <c r="K34" s="9" t="s">
        <v>643</v>
      </c>
    </row>
    <row r="35" spans="1:11" ht="35.25" customHeight="1">
      <c r="A35" s="204" t="s">
        <v>205</v>
      </c>
      <c r="B35" s="103" t="s">
        <v>72</v>
      </c>
      <c r="C35" s="205" t="s">
        <v>184</v>
      </c>
      <c r="D35" s="111"/>
      <c r="E35" s="111"/>
      <c r="F35" s="111"/>
      <c r="G35" s="111"/>
      <c r="H35" s="208">
        <f>SUM(H36:H37)</f>
        <v>330</v>
      </c>
      <c r="I35" s="208">
        <f t="shared" ref="I35:J35" si="8">SUM(I36:I37)</f>
        <v>539</v>
      </c>
      <c r="J35" s="208">
        <f t="shared" si="8"/>
        <v>538.79999999999995</v>
      </c>
      <c r="K35" s="9"/>
    </row>
    <row r="36" spans="1:11" ht="60">
      <c r="A36" s="246" t="s">
        <v>206</v>
      </c>
      <c r="B36" s="46" t="s">
        <v>207</v>
      </c>
      <c r="C36" s="78" t="s">
        <v>184</v>
      </c>
      <c r="D36" s="111"/>
      <c r="E36" s="111"/>
      <c r="F36" s="111"/>
      <c r="G36" s="111"/>
      <c r="H36" s="247">
        <v>60</v>
      </c>
      <c r="I36" s="247">
        <v>60</v>
      </c>
      <c r="J36" s="143">
        <v>60</v>
      </c>
      <c r="K36" s="9" t="s">
        <v>646</v>
      </c>
    </row>
    <row r="37" spans="1:11" ht="84">
      <c r="A37" s="207" t="s">
        <v>208</v>
      </c>
      <c r="B37" s="46" t="s">
        <v>209</v>
      </c>
      <c r="C37" s="78" t="s">
        <v>184</v>
      </c>
      <c r="D37" s="111"/>
      <c r="E37" s="111"/>
      <c r="F37" s="111"/>
      <c r="G37" s="111"/>
      <c r="H37" s="220">
        <v>270</v>
      </c>
      <c r="I37" s="220">
        <v>479</v>
      </c>
      <c r="J37" s="143">
        <v>478.8</v>
      </c>
      <c r="K37" s="9" t="s">
        <v>620</v>
      </c>
    </row>
    <row r="38" spans="1:11" ht="12.75">
      <c r="A38" s="382" t="s">
        <v>210</v>
      </c>
      <c r="B38" s="382"/>
      <c r="C38" s="382"/>
      <c r="D38" s="382"/>
      <c r="E38" s="382"/>
      <c r="F38" s="382"/>
      <c r="G38" s="382"/>
      <c r="H38" s="382"/>
      <c r="I38" s="382"/>
      <c r="J38" s="372"/>
      <c r="K38" s="9"/>
    </row>
    <row r="39" spans="1:11" ht="29.25" customHeight="1">
      <c r="A39" s="204" t="s">
        <v>211</v>
      </c>
      <c r="B39" s="250" t="s">
        <v>212</v>
      </c>
      <c r="C39" s="78" t="s">
        <v>184</v>
      </c>
      <c r="D39" s="111"/>
      <c r="E39" s="111"/>
      <c r="F39" s="111"/>
      <c r="G39" s="111"/>
      <c r="H39" s="208">
        <f>SUM(H40:H41)</f>
        <v>730</v>
      </c>
      <c r="I39" s="208">
        <f t="shared" ref="I39:J39" si="9">SUM(I40:I41)</f>
        <v>521</v>
      </c>
      <c r="J39" s="208">
        <f t="shared" si="9"/>
        <v>521</v>
      </c>
      <c r="K39" s="9"/>
    </row>
    <row r="40" spans="1:11" ht="63" customHeight="1">
      <c r="A40" s="207" t="s">
        <v>213</v>
      </c>
      <c r="B40" s="207" t="s">
        <v>214</v>
      </c>
      <c r="C40" s="104" t="s">
        <v>184</v>
      </c>
      <c r="D40" s="111"/>
      <c r="E40" s="111"/>
      <c r="F40" s="111"/>
      <c r="G40" s="111"/>
      <c r="H40" s="220">
        <v>730</v>
      </c>
      <c r="I40" s="220">
        <v>521</v>
      </c>
      <c r="J40" s="143">
        <v>521</v>
      </c>
      <c r="K40" s="9" t="s">
        <v>623</v>
      </c>
    </row>
    <row r="41" spans="1:11" ht="15.75" customHeight="1">
      <c r="A41" s="46" t="s">
        <v>215</v>
      </c>
      <c r="B41" s="46" t="s">
        <v>216</v>
      </c>
      <c r="C41" s="105" t="s">
        <v>184</v>
      </c>
      <c r="D41" s="47"/>
      <c r="E41" s="47"/>
      <c r="F41" s="47"/>
      <c r="G41" s="47"/>
      <c r="H41" s="215">
        <v>0</v>
      </c>
      <c r="I41" s="215">
        <v>0</v>
      </c>
      <c r="J41" s="144">
        <v>0</v>
      </c>
      <c r="K41" s="9" t="s">
        <v>562</v>
      </c>
    </row>
    <row r="42" spans="1:11" ht="12.75">
      <c r="A42" s="382" t="s">
        <v>217</v>
      </c>
      <c r="B42" s="382"/>
      <c r="C42" s="382"/>
      <c r="D42" s="382"/>
      <c r="E42" s="382"/>
      <c r="F42" s="382"/>
      <c r="G42" s="382"/>
      <c r="H42" s="382"/>
      <c r="I42" s="382"/>
      <c r="J42" s="372"/>
      <c r="K42" s="9"/>
    </row>
    <row r="43" spans="1:11" ht="30">
      <c r="A43" s="204" t="s">
        <v>218</v>
      </c>
      <c r="B43" s="251" t="s">
        <v>219</v>
      </c>
      <c r="C43" s="104" t="s">
        <v>184</v>
      </c>
      <c r="D43" s="111"/>
      <c r="E43" s="111"/>
      <c r="F43" s="111"/>
      <c r="G43" s="111"/>
      <c r="H43" s="208">
        <f>SUM(H44)</f>
        <v>1161.5</v>
      </c>
      <c r="I43" s="208">
        <f t="shared" ref="I43:J43" si="10">SUM(I44)</f>
        <v>1139</v>
      </c>
      <c r="J43" s="208">
        <f t="shared" si="10"/>
        <v>1134.9000000000001</v>
      </c>
      <c r="K43" s="9"/>
    </row>
    <row r="44" spans="1:11" ht="59.25" customHeight="1">
      <c r="A44" s="207" t="s">
        <v>220</v>
      </c>
      <c r="B44" s="207" t="s">
        <v>221</v>
      </c>
      <c r="C44" s="104" t="s">
        <v>184</v>
      </c>
      <c r="D44" s="111"/>
      <c r="E44" s="111"/>
      <c r="F44" s="111"/>
      <c r="G44" s="111"/>
      <c r="H44" s="220">
        <v>1161.5</v>
      </c>
      <c r="I44" s="220">
        <v>1139</v>
      </c>
      <c r="J44" s="143">
        <v>1134.9000000000001</v>
      </c>
      <c r="K44" s="9" t="s">
        <v>619</v>
      </c>
    </row>
    <row r="45" spans="1:11" ht="15" customHeight="1">
      <c r="A45" s="372" t="s">
        <v>222</v>
      </c>
      <c r="B45" s="373"/>
      <c r="C45" s="373"/>
      <c r="D45" s="373"/>
      <c r="E45" s="373"/>
      <c r="F45" s="373"/>
      <c r="G45" s="373"/>
      <c r="H45" s="373"/>
      <c r="I45" s="373"/>
      <c r="J45" s="373"/>
      <c r="K45" s="374"/>
    </row>
    <row r="46" spans="1:11" ht="38.25">
      <c r="A46" s="204" t="s">
        <v>223</v>
      </c>
      <c r="B46" s="251" t="s">
        <v>224</v>
      </c>
      <c r="C46" s="104" t="s">
        <v>184</v>
      </c>
      <c r="D46" s="111"/>
      <c r="E46" s="111"/>
      <c r="F46" s="111"/>
      <c r="G46" s="111"/>
      <c r="H46" s="216">
        <f t="shared" ref="H46:J46" si="11">SUM(H47:H49)</f>
        <v>21834.7</v>
      </c>
      <c r="I46" s="216">
        <f t="shared" si="11"/>
        <v>37171.100000000006</v>
      </c>
      <c r="J46" s="216">
        <f t="shared" si="11"/>
        <v>35567</v>
      </c>
      <c r="K46" s="9"/>
    </row>
    <row r="47" spans="1:11" ht="93.75" customHeight="1">
      <c r="A47" s="46" t="s">
        <v>225</v>
      </c>
      <c r="B47" s="46" t="s">
        <v>226</v>
      </c>
      <c r="C47" s="105" t="s">
        <v>184</v>
      </c>
      <c r="D47" s="47"/>
      <c r="E47" s="47"/>
      <c r="F47" s="47"/>
      <c r="G47" s="47"/>
      <c r="H47" s="215">
        <v>19758.2</v>
      </c>
      <c r="I47" s="220">
        <v>25286.2</v>
      </c>
      <c r="J47" s="143">
        <v>24432</v>
      </c>
      <c r="K47" s="9" t="s">
        <v>502</v>
      </c>
    </row>
    <row r="48" spans="1:11" ht="13.5" customHeight="1">
      <c r="A48" s="46" t="s">
        <v>227</v>
      </c>
      <c r="B48" s="46" t="s">
        <v>228</v>
      </c>
      <c r="C48" s="105" t="s">
        <v>184</v>
      </c>
      <c r="D48" s="47"/>
      <c r="E48" s="47"/>
      <c r="F48" s="47"/>
      <c r="G48" s="47"/>
      <c r="H48" s="218">
        <v>2076.5</v>
      </c>
      <c r="I48" s="220">
        <v>2016.4</v>
      </c>
      <c r="J48" s="143">
        <v>2015.3</v>
      </c>
      <c r="K48" s="9" t="s">
        <v>630</v>
      </c>
    </row>
    <row r="49" spans="1:11" ht="37.5" customHeight="1">
      <c r="A49" s="46" t="s">
        <v>229</v>
      </c>
      <c r="B49" s="46" t="s">
        <v>230</v>
      </c>
      <c r="C49" s="105" t="s">
        <v>184</v>
      </c>
      <c r="D49" s="47"/>
      <c r="E49" s="47"/>
      <c r="F49" s="47"/>
      <c r="G49" s="47"/>
      <c r="H49" s="215">
        <v>0</v>
      </c>
      <c r="I49" s="220">
        <v>9868.5</v>
      </c>
      <c r="J49" s="143">
        <v>9119.7000000000007</v>
      </c>
      <c r="K49" s="9" t="s">
        <v>648</v>
      </c>
    </row>
    <row r="50" spans="1:11" ht="40.5" customHeight="1">
      <c r="A50" s="371" t="s">
        <v>231</v>
      </c>
      <c r="B50" s="371" t="s">
        <v>73</v>
      </c>
      <c r="C50" s="68" t="s">
        <v>577</v>
      </c>
      <c r="D50" s="54"/>
      <c r="E50" s="54"/>
      <c r="F50" s="54"/>
      <c r="G50" s="54"/>
      <c r="H50" s="208">
        <f>H51+H52</f>
        <v>0</v>
      </c>
      <c r="I50" s="208">
        <f>I51+I52</f>
        <v>131405.4</v>
      </c>
      <c r="J50" s="208">
        <f>J51+J52</f>
        <v>44022.5</v>
      </c>
      <c r="K50" s="254"/>
    </row>
    <row r="51" spans="1:11" ht="33" customHeight="1">
      <c r="A51" s="371"/>
      <c r="B51" s="371"/>
      <c r="C51" s="230" t="s">
        <v>576</v>
      </c>
      <c r="D51" s="47"/>
      <c r="E51" s="47"/>
      <c r="F51" s="47"/>
      <c r="G51" s="47"/>
      <c r="H51" s="208">
        <f>H53+H54</f>
        <v>0</v>
      </c>
      <c r="I51" s="208">
        <f>I53+I54</f>
        <v>120973.6</v>
      </c>
      <c r="J51" s="208">
        <f>J53+J54</f>
        <v>33590.800000000003</v>
      </c>
      <c r="K51" s="9"/>
    </row>
    <row r="52" spans="1:11" ht="21" customHeight="1">
      <c r="A52" s="371"/>
      <c r="B52" s="371"/>
      <c r="C52" s="46" t="s">
        <v>232</v>
      </c>
      <c r="D52" s="47"/>
      <c r="E52" s="47"/>
      <c r="F52" s="47"/>
      <c r="G52" s="47"/>
      <c r="H52" s="208">
        <f>H55+H56</f>
        <v>0</v>
      </c>
      <c r="I52" s="208">
        <f>I55+I56</f>
        <v>10431.799999999999</v>
      </c>
      <c r="J52" s="208">
        <f>J55+J56</f>
        <v>10431.700000000001</v>
      </c>
      <c r="K52" s="9"/>
    </row>
    <row r="53" spans="1:11" s="261" customFormat="1" ht="35.25" customHeight="1">
      <c r="A53" s="255" t="s">
        <v>570</v>
      </c>
      <c r="B53" s="255" t="s">
        <v>574</v>
      </c>
      <c r="C53" s="256" t="s">
        <v>576</v>
      </c>
      <c r="D53" s="257"/>
      <c r="E53" s="257"/>
      <c r="F53" s="257"/>
      <c r="G53" s="257"/>
      <c r="H53" s="258">
        <v>0</v>
      </c>
      <c r="I53" s="259">
        <v>37973.599999999999</v>
      </c>
      <c r="J53" s="259">
        <v>11218</v>
      </c>
      <c r="K53" s="260" t="s">
        <v>650</v>
      </c>
    </row>
    <row r="54" spans="1:11" s="261" customFormat="1" ht="42.75" customHeight="1">
      <c r="A54" s="255" t="s">
        <v>571</v>
      </c>
      <c r="B54" s="255" t="s">
        <v>575</v>
      </c>
      <c r="C54" s="256" t="s">
        <v>576</v>
      </c>
      <c r="D54" s="257"/>
      <c r="E54" s="257"/>
      <c r="F54" s="257"/>
      <c r="G54" s="257"/>
      <c r="H54" s="258">
        <v>0</v>
      </c>
      <c r="I54" s="259">
        <v>83000</v>
      </c>
      <c r="J54" s="259">
        <v>22372.799999999999</v>
      </c>
      <c r="K54" s="260" t="s">
        <v>661</v>
      </c>
    </row>
    <row r="55" spans="1:11" s="261" customFormat="1" ht="41.25" customHeight="1">
      <c r="A55" s="255" t="s">
        <v>572</v>
      </c>
      <c r="B55" s="262" t="s">
        <v>568</v>
      </c>
      <c r="C55" s="255" t="s">
        <v>232</v>
      </c>
      <c r="D55" s="257"/>
      <c r="E55" s="257"/>
      <c r="F55" s="257"/>
      <c r="G55" s="257"/>
      <c r="H55" s="258">
        <v>0</v>
      </c>
      <c r="I55" s="259">
        <v>3786.7</v>
      </c>
      <c r="J55" s="259">
        <v>3786.7</v>
      </c>
      <c r="K55" s="263" t="s">
        <v>662</v>
      </c>
    </row>
    <row r="56" spans="1:11" s="261" customFormat="1" ht="35.25" customHeight="1">
      <c r="A56" s="255" t="s">
        <v>573</v>
      </c>
      <c r="B56" s="262" t="s">
        <v>569</v>
      </c>
      <c r="C56" s="255" t="s">
        <v>232</v>
      </c>
      <c r="D56" s="257"/>
      <c r="E56" s="257"/>
      <c r="F56" s="257"/>
      <c r="G56" s="257"/>
      <c r="H56" s="258">
        <v>0</v>
      </c>
      <c r="I56" s="259">
        <v>6645.1</v>
      </c>
      <c r="J56" s="259">
        <v>6645</v>
      </c>
      <c r="K56" s="263" t="s">
        <v>651</v>
      </c>
    </row>
    <row r="57" spans="1:11" ht="76.5">
      <c r="A57" s="383" t="s">
        <v>18</v>
      </c>
      <c r="B57" s="383" t="s">
        <v>233</v>
      </c>
      <c r="C57" s="106" t="s">
        <v>234</v>
      </c>
      <c r="D57" s="111"/>
      <c r="E57" s="111"/>
      <c r="F57" s="111"/>
      <c r="G57" s="111"/>
      <c r="H57" s="210">
        <f>H65</f>
        <v>11090.3</v>
      </c>
      <c r="I57" s="210">
        <f>SUM(I65)</f>
        <v>10336.099999999999</v>
      </c>
      <c r="J57" s="210">
        <f>SUM(J65)</f>
        <v>10296.400000000001</v>
      </c>
      <c r="K57" s="9"/>
    </row>
    <row r="58" spans="1:11" ht="38.25">
      <c r="A58" s="384"/>
      <c r="B58" s="384"/>
      <c r="C58" s="93" t="s">
        <v>235</v>
      </c>
      <c r="D58" s="111"/>
      <c r="E58" s="111"/>
      <c r="F58" s="111"/>
      <c r="G58" s="111"/>
      <c r="H58" s="220">
        <f>SUM(H65)</f>
        <v>11090.3</v>
      </c>
      <c r="I58" s="220">
        <f>SUM(I65)</f>
        <v>10336.099999999999</v>
      </c>
      <c r="J58" s="220">
        <f>SUM(J65)</f>
        <v>10296.400000000001</v>
      </c>
      <c r="K58" s="9"/>
    </row>
    <row r="59" spans="1:11" ht="38.25">
      <c r="A59" s="384"/>
      <c r="B59" s="384"/>
      <c r="C59" s="93" t="s">
        <v>236</v>
      </c>
      <c r="D59" s="111"/>
      <c r="E59" s="111"/>
      <c r="F59" s="111"/>
      <c r="G59" s="111"/>
      <c r="H59" s="220">
        <v>0</v>
      </c>
      <c r="I59" s="220">
        <v>0</v>
      </c>
      <c r="J59" s="220">
        <v>0</v>
      </c>
      <c r="K59" s="9"/>
    </row>
    <row r="60" spans="1:11" ht="12.75">
      <c r="A60" s="384"/>
      <c r="B60" s="384"/>
      <c r="C60" s="93" t="s">
        <v>237</v>
      </c>
      <c r="D60" s="111"/>
      <c r="E60" s="111"/>
      <c r="F60" s="111"/>
      <c r="G60" s="111"/>
      <c r="H60" s="220">
        <v>0</v>
      </c>
      <c r="I60" s="220">
        <v>0</v>
      </c>
      <c r="J60" s="220">
        <v>0</v>
      </c>
      <c r="K60" s="9"/>
    </row>
    <row r="61" spans="1:11" ht="51">
      <c r="A61" s="384"/>
      <c r="B61" s="384"/>
      <c r="C61" s="93" t="s">
        <v>238</v>
      </c>
      <c r="D61" s="111"/>
      <c r="E61" s="111"/>
      <c r="F61" s="111"/>
      <c r="G61" s="111"/>
      <c r="H61" s="220">
        <v>0</v>
      </c>
      <c r="I61" s="220">
        <v>0</v>
      </c>
      <c r="J61" s="220">
        <v>0</v>
      </c>
      <c r="K61" s="9"/>
    </row>
    <row r="62" spans="1:11" ht="25.5">
      <c r="A62" s="384"/>
      <c r="B62" s="384"/>
      <c r="C62" s="107" t="s">
        <v>239</v>
      </c>
      <c r="D62" s="231"/>
      <c r="E62" s="231"/>
      <c r="F62" s="231"/>
      <c r="G62" s="231"/>
      <c r="H62" s="220">
        <v>0</v>
      </c>
      <c r="I62" s="220">
        <v>0</v>
      </c>
      <c r="J62" s="220">
        <v>0</v>
      </c>
      <c r="K62" s="9"/>
    </row>
    <row r="63" spans="1:11" ht="76.5">
      <c r="A63" s="385"/>
      <c r="B63" s="385"/>
      <c r="C63" s="23" t="s">
        <v>240</v>
      </c>
      <c r="D63" s="111"/>
      <c r="E63" s="111"/>
      <c r="F63" s="111"/>
      <c r="G63" s="111"/>
      <c r="H63" s="220">
        <v>0</v>
      </c>
      <c r="I63" s="220">
        <v>0</v>
      </c>
      <c r="J63" s="220">
        <v>0</v>
      </c>
      <c r="K63" s="9"/>
    </row>
    <row r="64" spans="1:11" ht="21.75" customHeight="1">
      <c r="A64" s="390" t="s">
        <v>663</v>
      </c>
      <c r="B64" s="391"/>
      <c r="C64" s="391"/>
      <c r="D64" s="391"/>
      <c r="E64" s="391"/>
      <c r="F64" s="391"/>
      <c r="G64" s="391"/>
      <c r="H64" s="391"/>
      <c r="I64" s="391"/>
      <c r="J64" s="391"/>
      <c r="K64" s="392"/>
    </row>
    <row r="65" spans="1:11" ht="73.5" customHeight="1">
      <c r="A65" s="21" t="s">
        <v>242</v>
      </c>
      <c r="B65" s="22" t="s">
        <v>243</v>
      </c>
      <c r="C65" s="36" t="s">
        <v>184</v>
      </c>
      <c r="D65" s="111"/>
      <c r="E65" s="111"/>
      <c r="F65" s="111"/>
      <c r="G65" s="111"/>
      <c r="H65" s="210">
        <f>SUM(H66:H71)</f>
        <v>11090.3</v>
      </c>
      <c r="I65" s="210">
        <f>SUM(I66:I71)</f>
        <v>10336.099999999999</v>
      </c>
      <c r="J65" s="210">
        <f>SUM(J66:J71)</f>
        <v>10296.400000000001</v>
      </c>
      <c r="K65" s="9"/>
    </row>
    <row r="66" spans="1:11" ht="54" customHeight="1">
      <c r="A66" s="79" t="s">
        <v>244</v>
      </c>
      <c r="B66" s="23" t="s">
        <v>245</v>
      </c>
      <c r="C66" s="36" t="s">
        <v>184</v>
      </c>
      <c r="D66" s="111"/>
      <c r="E66" s="111"/>
      <c r="F66" s="111"/>
      <c r="G66" s="111"/>
      <c r="H66" s="218">
        <v>6943.6</v>
      </c>
      <c r="I66" s="218">
        <v>5035.7</v>
      </c>
      <c r="J66" s="108">
        <v>5025.3</v>
      </c>
      <c r="K66" s="9" t="s">
        <v>631</v>
      </c>
    </row>
    <row r="67" spans="1:11" ht="86.25" customHeight="1">
      <c r="A67" s="79" t="s">
        <v>246</v>
      </c>
      <c r="B67" s="23" t="s">
        <v>247</v>
      </c>
      <c r="C67" s="36" t="s">
        <v>248</v>
      </c>
      <c r="D67" s="111"/>
      <c r="E67" s="111"/>
      <c r="F67" s="111"/>
      <c r="G67" s="111"/>
      <c r="H67" s="218">
        <v>4036.7</v>
      </c>
      <c r="I67" s="218">
        <v>5185.3999999999996</v>
      </c>
      <c r="J67" s="108">
        <v>5156.1000000000004</v>
      </c>
      <c r="K67" s="9" t="s">
        <v>632</v>
      </c>
    </row>
    <row r="68" spans="1:11" ht="122.25" customHeight="1">
      <c r="A68" s="19" t="s">
        <v>249</v>
      </c>
      <c r="B68" s="23" t="s">
        <v>250</v>
      </c>
      <c r="C68" s="36" t="s">
        <v>251</v>
      </c>
      <c r="D68" s="111"/>
      <c r="E68" s="111"/>
      <c r="F68" s="111"/>
      <c r="G68" s="111"/>
      <c r="H68" s="218">
        <v>110</v>
      </c>
      <c r="I68" s="218">
        <v>115</v>
      </c>
      <c r="J68" s="108">
        <v>115</v>
      </c>
      <c r="K68" s="9" t="s">
        <v>633</v>
      </c>
    </row>
    <row r="69" spans="1:11" ht="105.75" customHeight="1">
      <c r="A69" s="24" t="s">
        <v>252</v>
      </c>
      <c r="B69" s="25" t="s">
        <v>253</v>
      </c>
      <c r="C69" s="36" t="s">
        <v>184</v>
      </c>
      <c r="D69" s="111"/>
      <c r="E69" s="111"/>
      <c r="F69" s="111"/>
      <c r="G69" s="111"/>
      <c r="H69" s="217">
        <v>0</v>
      </c>
      <c r="I69" s="80">
        <v>0</v>
      </c>
      <c r="J69" s="145">
        <v>0</v>
      </c>
      <c r="K69" s="9" t="s">
        <v>664</v>
      </c>
    </row>
    <row r="70" spans="1:11" ht="66" customHeight="1">
      <c r="A70" s="24" t="s">
        <v>254</v>
      </c>
      <c r="B70" s="25" t="s">
        <v>255</v>
      </c>
      <c r="C70" s="36" t="s">
        <v>184</v>
      </c>
      <c r="D70" s="111"/>
      <c r="E70" s="111"/>
      <c r="F70" s="111"/>
      <c r="G70" s="111"/>
      <c r="H70" s="218">
        <v>0</v>
      </c>
      <c r="I70" s="221">
        <v>0</v>
      </c>
      <c r="J70" s="108">
        <v>0</v>
      </c>
      <c r="K70" s="9" t="s">
        <v>665</v>
      </c>
    </row>
    <row r="71" spans="1:11" ht="102" customHeight="1">
      <c r="A71" s="24" t="s">
        <v>256</v>
      </c>
      <c r="B71" s="25" t="s">
        <v>257</v>
      </c>
      <c r="C71" s="36" t="s">
        <v>184</v>
      </c>
      <c r="D71" s="111"/>
      <c r="E71" s="111"/>
      <c r="F71" s="111"/>
      <c r="G71" s="111"/>
      <c r="H71" s="218">
        <v>0</v>
      </c>
      <c r="I71" s="218">
        <v>0</v>
      </c>
      <c r="J71" s="108">
        <v>0</v>
      </c>
      <c r="K71" s="9" t="s">
        <v>634</v>
      </c>
    </row>
    <row r="72" spans="1:11" ht="20.25" customHeight="1">
      <c r="A72" s="381" t="s">
        <v>74</v>
      </c>
      <c r="B72" s="381" t="s">
        <v>258</v>
      </c>
      <c r="C72" s="204" t="s">
        <v>181</v>
      </c>
      <c r="D72" s="205"/>
      <c r="E72" s="205" t="s">
        <v>170</v>
      </c>
      <c r="F72" s="205" t="s">
        <v>170</v>
      </c>
      <c r="G72" s="205" t="s">
        <v>170</v>
      </c>
      <c r="H72" s="67">
        <f>SUM(H73,H74)</f>
        <v>5598.6</v>
      </c>
      <c r="I72" s="67">
        <f>SUM(I73,I74)</f>
        <v>5518.7</v>
      </c>
      <c r="J72" s="67">
        <f>SUM(J73,J74)</f>
        <v>5402.7</v>
      </c>
      <c r="K72" s="9"/>
    </row>
    <row r="73" spans="1:11" ht="63.75">
      <c r="A73" s="381"/>
      <c r="B73" s="381"/>
      <c r="C73" s="207" t="s">
        <v>259</v>
      </c>
      <c r="D73" s="205"/>
      <c r="E73" s="205" t="s">
        <v>170</v>
      </c>
      <c r="F73" s="205" t="s">
        <v>170</v>
      </c>
      <c r="G73" s="205" t="s">
        <v>170</v>
      </c>
      <c r="H73" s="50">
        <f>H79+H90+H97</f>
        <v>5458.6</v>
      </c>
      <c r="I73" s="50">
        <f>I79+I90+I97</f>
        <v>5378.7</v>
      </c>
      <c r="J73" s="50">
        <f>J79+J90+J97</f>
        <v>5291.2</v>
      </c>
      <c r="K73" s="9"/>
    </row>
    <row r="74" spans="1:11" ht="51">
      <c r="A74" s="381"/>
      <c r="B74" s="381"/>
      <c r="C74" s="207" t="s">
        <v>260</v>
      </c>
      <c r="D74" s="111"/>
      <c r="E74" s="205" t="s">
        <v>170</v>
      </c>
      <c r="F74" s="205" t="s">
        <v>170</v>
      </c>
      <c r="G74" s="205" t="s">
        <v>170</v>
      </c>
      <c r="H74" s="208">
        <f t="shared" ref="H74:J74" si="12">SUM(H91+H92)</f>
        <v>140</v>
      </c>
      <c r="I74" s="208">
        <f t="shared" si="12"/>
        <v>140</v>
      </c>
      <c r="J74" s="208">
        <f t="shared" si="12"/>
        <v>111.5</v>
      </c>
      <c r="K74" s="9"/>
    </row>
    <row r="75" spans="1:11" ht="102">
      <c r="A75" s="381"/>
      <c r="B75" s="381"/>
      <c r="C75" s="207" t="s">
        <v>261</v>
      </c>
      <c r="D75" s="207"/>
      <c r="E75" s="207" t="s">
        <v>172</v>
      </c>
      <c r="F75" s="207" t="s">
        <v>173</v>
      </c>
      <c r="G75" s="207" t="s">
        <v>172</v>
      </c>
      <c r="H75" s="220">
        <v>0</v>
      </c>
      <c r="I75" s="220">
        <v>0</v>
      </c>
      <c r="J75" s="220">
        <v>0</v>
      </c>
      <c r="K75" s="9"/>
    </row>
    <row r="76" spans="1:11" ht="38.25">
      <c r="A76" s="381"/>
      <c r="B76" s="381"/>
      <c r="C76" s="207" t="s">
        <v>262</v>
      </c>
      <c r="D76" s="207"/>
      <c r="E76" s="207" t="s">
        <v>172</v>
      </c>
      <c r="F76" s="207" t="s">
        <v>173</v>
      </c>
      <c r="G76" s="207" t="s">
        <v>172</v>
      </c>
      <c r="H76" s="220">
        <v>0</v>
      </c>
      <c r="I76" s="220">
        <v>0</v>
      </c>
      <c r="J76" s="220">
        <v>0</v>
      </c>
      <c r="K76" s="9"/>
    </row>
    <row r="77" spans="1:11" ht="63.75">
      <c r="A77" s="381"/>
      <c r="B77" s="381"/>
      <c r="C77" s="207" t="s">
        <v>263</v>
      </c>
      <c r="D77" s="207"/>
      <c r="E77" s="207" t="s">
        <v>172</v>
      </c>
      <c r="F77" s="207" t="s">
        <v>173</v>
      </c>
      <c r="G77" s="207" t="s">
        <v>172</v>
      </c>
      <c r="H77" s="220">
        <v>0</v>
      </c>
      <c r="I77" s="220">
        <v>0</v>
      </c>
      <c r="J77" s="220">
        <v>0</v>
      </c>
      <c r="K77" s="9"/>
    </row>
    <row r="78" spans="1:11" ht="27.75" customHeight="1">
      <c r="A78" s="382" t="s">
        <v>264</v>
      </c>
      <c r="B78" s="382"/>
      <c r="C78" s="382"/>
      <c r="D78" s="382"/>
      <c r="E78" s="382"/>
      <c r="F78" s="382"/>
      <c r="G78" s="382"/>
      <c r="H78" s="382"/>
      <c r="I78" s="382"/>
      <c r="J78" s="372"/>
      <c r="K78" s="9"/>
    </row>
    <row r="79" spans="1:11" ht="64.5" customHeight="1">
      <c r="A79" s="68" t="s">
        <v>265</v>
      </c>
      <c r="B79" s="251" t="s">
        <v>266</v>
      </c>
      <c r="C79" s="206" t="s">
        <v>184</v>
      </c>
      <c r="D79" s="111"/>
      <c r="E79" s="111"/>
      <c r="F79" s="111"/>
      <c r="G79" s="111"/>
      <c r="H79" s="67">
        <f>SUM(H80:H88)</f>
        <v>4403.6000000000004</v>
      </c>
      <c r="I79" s="67">
        <f>SUM(I80:I88)</f>
        <v>4321.5</v>
      </c>
      <c r="J79" s="67">
        <f>SUM(J80:J88)</f>
        <v>4276.1000000000004</v>
      </c>
      <c r="K79" s="9"/>
    </row>
    <row r="80" spans="1:11" ht="123.75" customHeight="1">
      <c r="A80" s="46" t="s">
        <v>267</v>
      </c>
      <c r="B80" s="252" t="s">
        <v>268</v>
      </c>
      <c r="C80" s="206" t="s">
        <v>184</v>
      </c>
      <c r="D80" s="111"/>
      <c r="E80" s="111"/>
      <c r="F80" s="111"/>
      <c r="G80" s="111"/>
      <c r="H80" s="220">
        <v>632</v>
      </c>
      <c r="I80" s="220">
        <v>594.79999999999995</v>
      </c>
      <c r="J80" s="143">
        <v>594.79999999999995</v>
      </c>
      <c r="K80" s="9" t="s">
        <v>621</v>
      </c>
    </row>
    <row r="81" spans="1:11" ht="166.5" customHeight="1">
      <c r="A81" s="207" t="s">
        <v>269</v>
      </c>
      <c r="B81" s="207" t="s">
        <v>270</v>
      </c>
      <c r="C81" s="206" t="s">
        <v>184</v>
      </c>
      <c r="D81" s="111"/>
      <c r="E81" s="111"/>
      <c r="F81" s="111"/>
      <c r="G81" s="111"/>
      <c r="H81" s="220">
        <v>193</v>
      </c>
      <c r="I81" s="220">
        <v>193</v>
      </c>
      <c r="J81" s="143">
        <v>162</v>
      </c>
      <c r="K81" s="9" t="s">
        <v>666</v>
      </c>
    </row>
    <row r="82" spans="1:11" ht="76.5" customHeight="1">
      <c r="A82" s="46" t="s">
        <v>271</v>
      </c>
      <c r="B82" s="246" t="s">
        <v>272</v>
      </c>
      <c r="C82" s="245" t="s">
        <v>184</v>
      </c>
      <c r="D82" s="111"/>
      <c r="E82" s="111"/>
      <c r="F82" s="111"/>
      <c r="G82" s="111"/>
      <c r="H82" s="247">
        <v>0</v>
      </c>
      <c r="I82" s="247">
        <v>0</v>
      </c>
      <c r="J82" s="143">
        <v>0</v>
      </c>
      <c r="K82" s="9" t="s">
        <v>644</v>
      </c>
    </row>
    <row r="83" spans="1:11" ht="39" customHeight="1">
      <c r="A83" s="46" t="s">
        <v>273</v>
      </c>
      <c r="B83" s="252" t="s">
        <v>274</v>
      </c>
      <c r="C83" s="206" t="s">
        <v>184</v>
      </c>
      <c r="D83" s="111"/>
      <c r="E83" s="111"/>
      <c r="F83" s="111"/>
      <c r="G83" s="111"/>
      <c r="H83" s="220">
        <v>120</v>
      </c>
      <c r="I83" s="220">
        <v>120</v>
      </c>
      <c r="J83" s="143">
        <v>120</v>
      </c>
      <c r="K83" s="9" t="s">
        <v>566</v>
      </c>
    </row>
    <row r="84" spans="1:11" ht="24.75" customHeight="1">
      <c r="A84" s="46" t="s">
        <v>275</v>
      </c>
      <c r="B84" s="207" t="s">
        <v>276</v>
      </c>
      <c r="C84" s="206" t="s">
        <v>184</v>
      </c>
      <c r="D84" s="111"/>
      <c r="E84" s="111"/>
      <c r="F84" s="111"/>
      <c r="G84" s="111"/>
      <c r="H84" s="220">
        <v>105</v>
      </c>
      <c r="I84" s="220">
        <v>89.8</v>
      </c>
      <c r="J84" s="143">
        <v>89.8</v>
      </c>
      <c r="K84" s="9" t="s">
        <v>563</v>
      </c>
    </row>
    <row r="85" spans="1:11" ht="69" customHeight="1">
      <c r="A85" s="46" t="s">
        <v>277</v>
      </c>
      <c r="B85" s="207" t="s">
        <v>278</v>
      </c>
      <c r="C85" s="206" t="s">
        <v>184</v>
      </c>
      <c r="D85" s="111"/>
      <c r="E85" s="111"/>
      <c r="F85" s="111"/>
      <c r="G85" s="111"/>
      <c r="H85" s="215">
        <v>17.5</v>
      </c>
      <c r="I85" s="215">
        <v>0</v>
      </c>
      <c r="J85" s="144">
        <v>0</v>
      </c>
      <c r="K85" s="9" t="s">
        <v>564</v>
      </c>
    </row>
    <row r="86" spans="1:11" ht="41.25" customHeight="1">
      <c r="A86" s="46" t="s">
        <v>279</v>
      </c>
      <c r="B86" s="207" t="s">
        <v>280</v>
      </c>
      <c r="C86" s="206" t="s">
        <v>184</v>
      </c>
      <c r="D86" s="111"/>
      <c r="E86" s="111"/>
      <c r="F86" s="111"/>
      <c r="G86" s="111"/>
      <c r="H86" s="220">
        <v>300</v>
      </c>
      <c r="I86" s="220">
        <v>287.8</v>
      </c>
      <c r="J86" s="143">
        <v>287.8</v>
      </c>
      <c r="K86" s="9" t="s">
        <v>509</v>
      </c>
    </row>
    <row r="87" spans="1:11" ht="24" customHeight="1">
      <c r="A87" s="46" t="s">
        <v>281</v>
      </c>
      <c r="B87" s="207" t="s">
        <v>282</v>
      </c>
      <c r="C87" s="206" t="s">
        <v>184</v>
      </c>
      <c r="D87" s="111"/>
      <c r="E87" s="111"/>
      <c r="F87" s="47"/>
      <c r="G87" s="111"/>
      <c r="H87" s="215">
        <v>2886.1</v>
      </c>
      <c r="I87" s="218">
        <v>2886.1</v>
      </c>
      <c r="J87" s="108">
        <v>2886.1</v>
      </c>
      <c r="K87" s="9" t="s">
        <v>635</v>
      </c>
    </row>
    <row r="88" spans="1:11" ht="144">
      <c r="A88" s="46" t="s">
        <v>283</v>
      </c>
      <c r="B88" s="207" t="s">
        <v>284</v>
      </c>
      <c r="C88" s="206" t="s">
        <v>184</v>
      </c>
      <c r="D88" s="111"/>
      <c r="E88" s="111"/>
      <c r="F88" s="111"/>
      <c r="G88" s="111"/>
      <c r="H88" s="220">
        <v>150</v>
      </c>
      <c r="I88" s="220">
        <v>150</v>
      </c>
      <c r="J88" s="143">
        <v>135.6</v>
      </c>
      <c r="K88" s="9" t="s">
        <v>683</v>
      </c>
    </row>
    <row r="89" spans="1:11" ht="27" customHeight="1">
      <c r="A89" s="382" t="s">
        <v>285</v>
      </c>
      <c r="B89" s="382"/>
      <c r="C89" s="382"/>
      <c r="D89" s="382"/>
      <c r="E89" s="382"/>
      <c r="F89" s="382"/>
      <c r="G89" s="382"/>
      <c r="H89" s="382"/>
      <c r="I89" s="382"/>
      <c r="J89" s="372"/>
      <c r="K89" s="9"/>
    </row>
    <row r="90" spans="1:11" ht="26.25" customHeight="1">
      <c r="A90" s="68" t="s">
        <v>286</v>
      </c>
      <c r="B90" s="250" t="s">
        <v>287</v>
      </c>
      <c r="C90" s="206" t="s">
        <v>184</v>
      </c>
      <c r="D90" s="111"/>
      <c r="E90" s="111"/>
      <c r="F90" s="111"/>
      <c r="G90" s="111"/>
      <c r="H90" s="67">
        <f>H93+H94+H95</f>
        <v>875</v>
      </c>
      <c r="I90" s="67">
        <f>I93+I94+I95</f>
        <v>832.3</v>
      </c>
      <c r="J90" s="67">
        <f t="shared" ref="J90" si="13">J93+J94+J95</f>
        <v>790.2</v>
      </c>
      <c r="K90" s="9"/>
    </row>
    <row r="91" spans="1:11" ht="37.5" customHeight="1">
      <c r="A91" s="46" t="s">
        <v>288</v>
      </c>
      <c r="B91" s="207" t="s">
        <v>289</v>
      </c>
      <c r="C91" s="69" t="s">
        <v>290</v>
      </c>
      <c r="D91" s="111"/>
      <c r="E91" s="111"/>
      <c r="F91" s="111"/>
      <c r="G91" s="111"/>
      <c r="H91" s="215">
        <v>60</v>
      </c>
      <c r="I91" s="215">
        <v>60</v>
      </c>
      <c r="J91" s="144">
        <v>31.5</v>
      </c>
      <c r="K91" s="9" t="s">
        <v>604</v>
      </c>
    </row>
    <row r="92" spans="1:11" ht="46.5" customHeight="1">
      <c r="A92" s="46" t="s">
        <v>291</v>
      </c>
      <c r="B92" s="207" t="s">
        <v>292</v>
      </c>
      <c r="C92" s="69" t="s">
        <v>290</v>
      </c>
      <c r="D92" s="111"/>
      <c r="E92" s="111"/>
      <c r="F92" s="111"/>
      <c r="G92" s="111"/>
      <c r="H92" s="215">
        <v>80</v>
      </c>
      <c r="I92" s="215">
        <v>80</v>
      </c>
      <c r="J92" s="144">
        <v>80</v>
      </c>
      <c r="K92" s="9" t="s">
        <v>603</v>
      </c>
    </row>
    <row r="93" spans="1:11" ht="61.5" customHeight="1">
      <c r="A93" s="46" t="s">
        <v>293</v>
      </c>
      <c r="B93" s="207" t="s">
        <v>294</v>
      </c>
      <c r="C93" s="206" t="s">
        <v>184</v>
      </c>
      <c r="D93" s="111"/>
      <c r="E93" s="111"/>
      <c r="F93" s="111"/>
      <c r="G93" s="111"/>
      <c r="H93" s="26">
        <v>25</v>
      </c>
      <c r="I93" s="26">
        <v>14.9</v>
      </c>
      <c r="J93" s="146">
        <v>10.5</v>
      </c>
      <c r="K93" s="9" t="s">
        <v>596</v>
      </c>
    </row>
    <row r="94" spans="1:11" ht="109.5" customHeight="1">
      <c r="A94" s="46" t="s">
        <v>295</v>
      </c>
      <c r="B94" s="252" t="s">
        <v>296</v>
      </c>
      <c r="C94" s="8" t="s">
        <v>297</v>
      </c>
      <c r="D94" s="111"/>
      <c r="E94" s="111"/>
      <c r="F94" s="111"/>
      <c r="G94" s="111"/>
      <c r="H94" s="26">
        <v>459.2</v>
      </c>
      <c r="I94" s="26">
        <v>386.4</v>
      </c>
      <c r="J94" s="146">
        <v>386.4</v>
      </c>
      <c r="K94" s="9" t="s">
        <v>597</v>
      </c>
    </row>
    <row r="95" spans="1:11" ht="106.5" customHeight="1">
      <c r="A95" s="46" t="s">
        <v>298</v>
      </c>
      <c r="B95" s="207" t="s">
        <v>299</v>
      </c>
      <c r="C95" s="206" t="s">
        <v>184</v>
      </c>
      <c r="D95" s="111"/>
      <c r="E95" s="111"/>
      <c r="F95" s="111"/>
      <c r="G95" s="111"/>
      <c r="H95" s="26">
        <v>390.8</v>
      </c>
      <c r="I95" s="26">
        <v>431</v>
      </c>
      <c r="J95" s="146">
        <v>393.3</v>
      </c>
      <c r="K95" s="9" t="s">
        <v>667</v>
      </c>
    </row>
    <row r="96" spans="1:11" ht="28.5" customHeight="1">
      <c r="A96" s="377" t="s">
        <v>300</v>
      </c>
      <c r="B96" s="377"/>
      <c r="C96" s="377"/>
      <c r="D96" s="377"/>
      <c r="E96" s="377"/>
      <c r="F96" s="377"/>
      <c r="G96" s="377"/>
      <c r="H96" s="377"/>
      <c r="I96" s="377"/>
      <c r="J96" s="378"/>
      <c r="K96" s="9"/>
    </row>
    <row r="97" spans="1:11" ht="88.5" customHeight="1">
      <c r="A97" s="68" t="s">
        <v>301</v>
      </c>
      <c r="B97" s="250" t="s">
        <v>302</v>
      </c>
      <c r="C97" s="206" t="s">
        <v>184</v>
      </c>
      <c r="D97" s="111"/>
      <c r="E97" s="111"/>
      <c r="F97" s="111"/>
      <c r="G97" s="111"/>
      <c r="H97" s="67">
        <f t="shared" ref="H97:J97" si="14">SUM(H98:H99)</f>
        <v>180</v>
      </c>
      <c r="I97" s="67">
        <f t="shared" si="14"/>
        <v>224.9</v>
      </c>
      <c r="J97" s="67">
        <f t="shared" si="14"/>
        <v>224.9</v>
      </c>
      <c r="K97" s="9"/>
    </row>
    <row r="98" spans="1:11" ht="38.25">
      <c r="A98" s="46" t="s">
        <v>303</v>
      </c>
      <c r="B98" s="207" t="s">
        <v>304</v>
      </c>
      <c r="C98" s="206" t="s">
        <v>184</v>
      </c>
      <c r="D98" s="111"/>
      <c r="E98" s="111"/>
      <c r="F98" s="111"/>
      <c r="G98" s="111"/>
      <c r="H98" s="220">
        <v>105</v>
      </c>
      <c r="I98" s="220">
        <v>149.9</v>
      </c>
      <c r="J98" s="143">
        <v>149.9</v>
      </c>
      <c r="K98" s="9" t="s">
        <v>565</v>
      </c>
    </row>
    <row r="99" spans="1:11" ht="94.5" customHeight="1">
      <c r="A99" s="46" t="s">
        <v>305</v>
      </c>
      <c r="B99" s="252" t="s">
        <v>306</v>
      </c>
      <c r="C99" s="206" t="s">
        <v>184</v>
      </c>
      <c r="D99" s="111"/>
      <c r="E99" s="111"/>
      <c r="F99" s="111"/>
      <c r="G99" s="111"/>
      <c r="H99" s="220">
        <v>75</v>
      </c>
      <c r="I99" s="220">
        <v>75</v>
      </c>
      <c r="J99" s="143">
        <v>75</v>
      </c>
      <c r="K99" s="9" t="s">
        <v>511</v>
      </c>
    </row>
    <row r="100" spans="1:11" ht="66" customHeight="1">
      <c r="A100" s="57" t="s">
        <v>75</v>
      </c>
      <c r="B100" s="57" t="s">
        <v>307</v>
      </c>
      <c r="C100" s="206" t="s">
        <v>184</v>
      </c>
      <c r="D100" s="111"/>
      <c r="E100" s="111"/>
      <c r="F100" s="111"/>
      <c r="G100" s="111"/>
      <c r="H100" s="82">
        <f>H102+H104+H106+H108+H109+H110</f>
        <v>295241.39999999997</v>
      </c>
      <c r="I100" s="82">
        <f>I102+I104+I106+I108+I109+I110</f>
        <v>312722.5</v>
      </c>
      <c r="J100" s="82">
        <f>J102+J104+J106+J108+J109+J110</f>
        <v>309637.30000000005</v>
      </c>
      <c r="K100" s="9"/>
    </row>
    <row r="101" spans="1:11" ht="24" customHeight="1">
      <c r="A101" s="369" t="s">
        <v>308</v>
      </c>
      <c r="B101" s="369"/>
      <c r="C101" s="369"/>
      <c r="D101" s="369"/>
      <c r="E101" s="369"/>
      <c r="F101" s="369"/>
      <c r="G101" s="369"/>
      <c r="H101" s="369"/>
      <c r="I101" s="369"/>
      <c r="J101" s="370"/>
      <c r="K101" s="9"/>
    </row>
    <row r="102" spans="1:11" ht="38.25">
      <c r="A102" s="23" t="s">
        <v>309</v>
      </c>
      <c r="B102" s="23" t="s">
        <v>310</v>
      </c>
      <c r="C102" s="206" t="s">
        <v>184</v>
      </c>
      <c r="D102" s="111"/>
      <c r="E102" s="111"/>
      <c r="F102" s="111"/>
      <c r="G102" s="111"/>
      <c r="H102" s="26">
        <v>46795.4</v>
      </c>
      <c r="I102" s="26">
        <v>51526.8</v>
      </c>
      <c r="J102" s="146">
        <v>51526.8</v>
      </c>
      <c r="K102" s="9" t="s">
        <v>578</v>
      </c>
    </row>
    <row r="103" spans="1:11" ht="26.25" customHeight="1">
      <c r="A103" s="369" t="s">
        <v>311</v>
      </c>
      <c r="B103" s="369"/>
      <c r="C103" s="369"/>
      <c r="D103" s="369"/>
      <c r="E103" s="369"/>
      <c r="F103" s="369"/>
      <c r="G103" s="369"/>
      <c r="H103" s="369"/>
      <c r="I103" s="369"/>
      <c r="J103" s="370"/>
      <c r="K103" s="9"/>
    </row>
    <row r="104" spans="1:11" ht="36.75" customHeight="1">
      <c r="A104" s="23" t="s">
        <v>312</v>
      </c>
      <c r="B104" s="23" t="s">
        <v>76</v>
      </c>
      <c r="C104" s="206" t="s">
        <v>184</v>
      </c>
      <c r="D104" s="203"/>
      <c r="E104" s="203"/>
      <c r="F104" s="203"/>
      <c r="G104" s="203"/>
      <c r="H104" s="215">
        <v>101777.8</v>
      </c>
      <c r="I104" s="215">
        <v>110754.2</v>
      </c>
      <c r="J104" s="144">
        <v>110754.2</v>
      </c>
      <c r="K104" s="9" t="s">
        <v>579</v>
      </c>
    </row>
    <row r="105" spans="1:11" ht="12.75">
      <c r="A105" s="369" t="s">
        <v>313</v>
      </c>
      <c r="B105" s="369"/>
      <c r="C105" s="369"/>
      <c r="D105" s="369"/>
      <c r="E105" s="369"/>
      <c r="F105" s="369"/>
      <c r="G105" s="369"/>
      <c r="H105" s="369"/>
      <c r="I105" s="369"/>
      <c r="J105" s="370"/>
      <c r="K105" s="9"/>
    </row>
    <row r="106" spans="1:11" ht="25.5">
      <c r="A106" s="23" t="s">
        <v>314</v>
      </c>
      <c r="B106" s="23" t="s">
        <v>315</v>
      </c>
      <c r="C106" s="206" t="s">
        <v>184</v>
      </c>
      <c r="D106" s="111"/>
      <c r="E106" s="111"/>
      <c r="F106" s="111"/>
      <c r="G106" s="111"/>
      <c r="H106" s="26">
        <v>59990.8</v>
      </c>
      <c r="I106" s="26">
        <v>56639.5</v>
      </c>
      <c r="J106" s="146">
        <v>56639.5</v>
      </c>
      <c r="K106" s="9" t="s">
        <v>654</v>
      </c>
    </row>
    <row r="107" spans="1:11" ht="12.75">
      <c r="A107" s="375" t="s">
        <v>316</v>
      </c>
      <c r="B107" s="375"/>
      <c r="C107" s="375"/>
      <c r="D107" s="375"/>
      <c r="E107" s="375"/>
      <c r="F107" s="375"/>
      <c r="G107" s="375"/>
      <c r="H107" s="375"/>
      <c r="I107" s="375"/>
      <c r="J107" s="376"/>
      <c r="K107" s="9"/>
    </row>
    <row r="108" spans="1:11" ht="38.25">
      <c r="A108" s="23" t="s">
        <v>317</v>
      </c>
      <c r="B108" s="207" t="s">
        <v>77</v>
      </c>
      <c r="C108" s="206" t="s">
        <v>184</v>
      </c>
      <c r="D108" s="111"/>
      <c r="E108" s="111"/>
      <c r="F108" s="111"/>
      <c r="G108" s="111"/>
      <c r="H108" s="26">
        <v>26228.1</v>
      </c>
      <c r="I108" s="26">
        <v>29777.3</v>
      </c>
      <c r="J108" s="146">
        <v>28623.4</v>
      </c>
      <c r="K108" s="118" t="s">
        <v>580</v>
      </c>
    </row>
    <row r="109" spans="1:11" ht="40.5" customHeight="1">
      <c r="A109" s="23" t="s">
        <v>318</v>
      </c>
      <c r="B109" s="207" t="s">
        <v>78</v>
      </c>
      <c r="C109" s="206" t="s">
        <v>184</v>
      </c>
      <c r="D109" s="111"/>
      <c r="E109" s="111"/>
      <c r="F109" s="111"/>
      <c r="G109" s="111"/>
      <c r="H109" s="26">
        <v>51088.7</v>
      </c>
      <c r="I109" s="26">
        <v>47751.199999999997</v>
      </c>
      <c r="J109" s="146">
        <v>45820.5</v>
      </c>
      <c r="K109" s="118" t="s">
        <v>510</v>
      </c>
    </row>
    <row r="110" spans="1:11" ht="37.5" customHeight="1">
      <c r="A110" s="23" t="s">
        <v>319</v>
      </c>
      <c r="B110" s="207" t="s">
        <v>79</v>
      </c>
      <c r="C110" s="206" t="s">
        <v>184</v>
      </c>
      <c r="D110" s="111"/>
      <c r="E110" s="111"/>
      <c r="F110" s="111"/>
      <c r="G110" s="111"/>
      <c r="H110" s="218">
        <v>9360.6</v>
      </c>
      <c r="I110" s="218">
        <v>16273.5</v>
      </c>
      <c r="J110" s="108">
        <v>16272.9</v>
      </c>
      <c r="K110" s="9" t="s">
        <v>658</v>
      </c>
    </row>
  </sheetData>
  <mergeCells count="34">
    <mergeCell ref="A17:A19"/>
    <mergeCell ref="B17:B19"/>
    <mergeCell ref="A50:A52"/>
    <mergeCell ref="A1:J1"/>
    <mergeCell ref="A2:J2"/>
    <mergeCell ref="B3:J3"/>
    <mergeCell ref="A4:A5"/>
    <mergeCell ref="B4:B5"/>
    <mergeCell ref="C4:C5"/>
    <mergeCell ref="D4:G4"/>
    <mergeCell ref="H4:J4"/>
    <mergeCell ref="K4:K5"/>
    <mergeCell ref="A72:A77"/>
    <mergeCell ref="B72:B77"/>
    <mergeCell ref="A78:J78"/>
    <mergeCell ref="A89:J89"/>
    <mergeCell ref="A38:J38"/>
    <mergeCell ref="A42:J42"/>
    <mergeCell ref="A57:A63"/>
    <mergeCell ref="B57:B63"/>
    <mergeCell ref="A21:A22"/>
    <mergeCell ref="B21:B22"/>
    <mergeCell ref="A20:K20"/>
    <mergeCell ref="A45:K45"/>
    <mergeCell ref="A64:K64"/>
    <mergeCell ref="A7:A16"/>
    <mergeCell ref="B7:B16"/>
    <mergeCell ref="A103:J103"/>
    <mergeCell ref="A105:J105"/>
    <mergeCell ref="B50:B52"/>
    <mergeCell ref="A25:K25"/>
    <mergeCell ref="A107:J107"/>
    <mergeCell ref="A96:J96"/>
    <mergeCell ref="A101:J101"/>
  </mergeCells>
  <pageMargins left="0.70866141732283472" right="0.23622047244094491" top="0.74803149606299213" bottom="0.74803149606299213" header="0.31496062992125984" footer="0.31496062992125984"/>
  <pageSetup paperSize="9" scale="59" fitToHeight="3" orientation="landscape" r:id="rId1"/>
  <rowBreaks count="4" manualBreakCount="4">
    <brk id="24" max="10" man="1"/>
    <brk id="40" max="10" man="1"/>
    <brk id="66" max="10" man="1"/>
    <brk id="7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435"/>
  <sheetViews>
    <sheetView view="pageBreakPreview" zoomScale="90" zoomScaleSheetLayoutView="90" workbookViewId="0">
      <selection activeCell="C442" sqref="C442"/>
    </sheetView>
  </sheetViews>
  <sheetFormatPr defaultColWidth="8.85546875" defaultRowHeight="12"/>
  <cols>
    <col min="1" max="1" width="20" style="84" customWidth="1"/>
    <col min="2" max="2" width="34.42578125" style="137" customWidth="1"/>
    <col min="3" max="3" width="32" style="84" customWidth="1"/>
    <col min="4" max="4" width="22" style="84" customWidth="1"/>
    <col min="5" max="5" width="20.140625" style="86" customWidth="1"/>
    <col min="6" max="8" width="8.85546875" style="84"/>
    <col min="9" max="9" width="12.140625" style="84" customWidth="1"/>
    <col min="10" max="16384" width="8.85546875" style="84"/>
  </cols>
  <sheetData>
    <row r="1" spans="1:10">
      <c r="E1" s="185" t="s">
        <v>498</v>
      </c>
    </row>
    <row r="3" spans="1:10" ht="40.5" customHeight="1">
      <c r="A3" s="441" t="s">
        <v>321</v>
      </c>
      <c r="B3" s="442"/>
      <c r="C3" s="442"/>
      <c r="D3" s="442"/>
      <c r="E3" s="442"/>
    </row>
    <row r="5" spans="1:10" ht="12.75">
      <c r="A5" s="85"/>
      <c r="B5" s="138"/>
      <c r="C5" s="85"/>
      <c r="D5" s="85"/>
      <c r="E5" s="186"/>
    </row>
    <row r="6" spans="1:10" ht="24.75" customHeight="1">
      <c r="A6" s="419" t="s">
        <v>163</v>
      </c>
      <c r="B6" s="419" t="s">
        <v>503</v>
      </c>
      <c r="C6" s="419" t="s">
        <v>7</v>
      </c>
      <c r="D6" s="445" t="s">
        <v>8</v>
      </c>
      <c r="E6" s="446"/>
    </row>
    <row r="7" spans="1:10" ht="42" customHeight="1">
      <c r="A7" s="444"/>
      <c r="B7" s="432"/>
      <c r="C7" s="444"/>
      <c r="D7" s="131" t="s">
        <v>335</v>
      </c>
      <c r="E7" s="187" t="s">
        <v>512</v>
      </c>
    </row>
    <row r="8" spans="1:10" s="141" customFormat="1" ht="12" customHeight="1">
      <c r="A8" s="139">
        <v>1</v>
      </c>
      <c r="B8" s="139">
        <v>2</v>
      </c>
      <c r="C8" s="140">
        <v>3</v>
      </c>
      <c r="D8" s="135">
        <v>4</v>
      </c>
      <c r="E8" s="188">
        <v>5</v>
      </c>
    </row>
    <row r="9" spans="1:10" ht="12.75" customHeight="1">
      <c r="A9" s="447" t="s">
        <v>14</v>
      </c>
      <c r="B9" s="447" t="s">
        <v>322</v>
      </c>
      <c r="C9" s="181" t="s">
        <v>508</v>
      </c>
      <c r="D9" s="177">
        <f>D15+D189+D250+D372</f>
        <v>1649738.5999999999</v>
      </c>
      <c r="E9" s="177">
        <f>E15+E189+E250+E372</f>
        <v>1547148.8</v>
      </c>
    </row>
    <row r="10" spans="1:10" ht="25.5">
      <c r="A10" s="447"/>
      <c r="B10" s="447"/>
      <c r="C10" s="108" t="s">
        <v>504</v>
      </c>
      <c r="D10" s="178">
        <f>D16+D190+D251</f>
        <v>2800</v>
      </c>
      <c r="E10" s="178">
        <f>E16+E190+E251</f>
        <v>2800</v>
      </c>
    </row>
    <row r="11" spans="1:10" ht="27" customHeight="1">
      <c r="A11" s="447"/>
      <c r="B11" s="447"/>
      <c r="C11" s="108" t="s">
        <v>505</v>
      </c>
      <c r="D11" s="178">
        <f t="shared" ref="D11:E13" si="0">D17+D191+D252+D374</f>
        <v>987496.9</v>
      </c>
      <c r="E11" s="178">
        <f t="shared" si="0"/>
        <v>977141.20000000007</v>
      </c>
      <c r="J11" s="86"/>
    </row>
    <row r="12" spans="1:10" ht="25.5">
      <c r="A12" s="447"/>
      <c r="B12" s="447"/>
      <c r="C12" s="108" t="s">
        <v>506</v>
      </c>
      <c r="D12" s="178">
        <f t="shared" si="0"/>
        <v>514365.5</v>
      </c>
      <c r="E12" s="184">
        <f t="shared" si="0"/>
        <v>422131.4</v>
      </c>
      <c r="I12" s="86"/>
    </row>
    <row r="13" spans="1:10" ht="25.5">
      <c r="A13" s="447"/>
      <c r="B13" s="447"/>
      <c r="C13" s="108" t="s">
        <v>9</v>
      </c>
      <c r="D13" s="199">
        <f t="shared" si="0"/>
        <v>145076.20000000001</v>
      </c>
      <c r="E13" s="198">
        <f t="shared" si="0"/>
        <v>145076.20000000001</v>
      </c>
    </row>
    <row r="14" spans="1:10" ht="25.5">
      <c r="A14" s="447"/>
      <c r="B14" s="447"/>
      <c r="C14" s="108" t="s">
        <v>507</v>
      </c>
      <c r="D14" s="178">
        <f>D20+D194+D255</f>
        <v>0</v>
      </c>
      <c r="E14" s="178">
        <f>E20+E194+E255</f>
        <v>0</v>
      </c>
    </row>
    <row r="15" spans="1:10" ht="12.75" customHeight="1">
      <c r="A15" s="448" t="s">
        <v>17</v>
      </c>
      <c r="B15" s="412" t="s">
        <v>176</v>
      </c>
      <c r="C15" s="181" t="s">
        <v>508</v>
      </c>
      <c r="D15" s="180">
        <f>SUM(D16:D20)</f>
        <v>188588.2</v>
      </c>
      <c r="E15" s="180">
        <f t="shared" ref="E15" si="1">SUM(E16:E20)</f>
        <v>99595</v>
      </c>
    </row>
    <row r="16" spans="1:10" ht="25.5">
      <c r="A16" s="449"/>
      <c r="B16" s="419"/>
      <c r="C16" s="108" t="s">
        <v>504</v>
      </c>
      <c r="D16" s="176">
        <f>D23+D42+D66+D72+D96+D115+D135+D148+D172+D178</f>
        <v>2800</v>
      </c>
      <c r="E16" s="176">
        <f>E23+E42+E66+E72+E96+E115+E135+E148+E172+E178</f>
        <v>2800</v>
      </c>
    </row>
    <row r="17" spans="1:10" ht="25.5">
      <c r="A17" s="449"/>
      <c r="B17" s="419"/>
      <c r="C17" s="108" t="s">
        <v>505</v>
      </c>
      <c r="D17" s="176">
        <f>D24+D43+D67+D73+D97+D116+D136+D149+D173</f>
        <v>0</v>
      </c>
      <c r="E17" s="176">
        <v>0</v>
      </c>
    </row>
    <row r="18" spans="1:10" ht="25.5">
      <c r="A18" s="450"/>
      <c r="B18" s="419"/>
      <c r="C18" s="108" t="s">
        <v>506</v>
      </c>
      <c r="D18" s="176">
        <f>D25+D44+D68+D74+D98+D117+D137+D150+D174</f>
        <v>185788.2</v>
      </c>
      <c r="E18" s="176">
        <f>E25+E44+E68+E74+E98+E117+E137+E150+E174</f>
        <v>96795</v>
      </c>
    </row>
    <row r="19" spans="1:10" ht="25.5" customHeight="1">
      <c r="A19" s="450"/>
      <c r="B19" s="419"/>
      <c r="C19" s="108" t="s">
        <v>9</v>
      </c>
      <c r="D19" s="176">
        <f>D26+D45+D69+D75+D99+D118+D138+D151+D175</f>
        <v>0</v>
      </c>
      <c r="E19" s="176">
        <v>0</v>
      </c>
    </row>
    <row r="20" spans="1:10" ht="25.5">
      <c r="A20" s="451"/>
      <c r="B20" s="443"/>
      <c r="C20" s="108" t="s">
        <v>507</v>
      </c>
      <c r="D20" s="176">
        <f>D27+D46+D70+D76+D100+D119+D139+D152+D176</f>
        <v>0</v>
      </c>
      <c r="E20" s="178">
        <v>0</v>
      </c>
      <c r="F20" s="87"/>
      <c r="G20" s="87"/>
      <c r="H20" s="87"/>
      <c r="I20" s="87"/>
      <c r="J20" s="87"/>
    </row>
    <row r="21" spans="1:10" ht="15" customHeight="1">
      <c r="A21" s="452" t="s">
        <v>178</v>
      </c>
      <c r="B21" s="453"/>
      <c r="C21" s="453"/>
      <c r="D21" s="453"/>
      <c r="E21" s="453"/>
      <c r="F21" s="88"/>
      <c r="G21" s="88"/>
      <c r="H21" s="88"/>
      <c r="I21" s="88"/>
      <c r="J21" s="88"/>
    </row>
    <row r="22" spans="1:10" ht="12.75" customHeight="1">
      <c r="A22" s="425" t="s">
        <v>179</v>
      </c>
      <c r="B22" s="425" t="s">
        <v>180</v>
      </c>
      <c r="C22" s="181" t="s">
        <v>508</v>
      </c>
      <c r="D22" s="183">
        <f>SUM(D23:D27)</f>
        <v>4864.5</v>
      </c>
      <c r="E22" s="177">
        <f>SUM(E23:E27)</f>
        <v>4864.5</v>
      </c>
      <c r="F22" s="88"/>
      <c r="G22" s="88"/>
      <c r="H22" s="88"/>
      <c r="I22" s="88"/>
      <c r="J22" s="88"/>
    </row>
    <row r="23" spans="1:10" ht="25.5">
      <c r="A23" s="426"/>
      <c r="B23" s="426"/>
      <c r="C23" s="108" t="s">
        <v>504</v>
      </c>
      <c r="D23" s="178">
        <f>D29+D35</f>
        <v>0</v>
      </c>
      <c r="E23" s="178">
        <f>E29+E35</f>
        <v>0</v>
      </c>
      <c r="F23" s="87"/>
      <c r="G23" s="87"/>
      <c r="H23" s="87"/>
      <c r="I23" s="87"/>
      <c r="J23" s="87"/>
    </row>
    <row r="24" spans="1:10" ht="25.5">
      <c r="A24" s="426"/>
      <c r="B24" s="426"/>
      <c r="C24" s="108" t="s">
        <v>505</v>
      </c>
      <c r="D24" s="178">
        <f t="shared" ref="D24:E27" si="2">D30+D36</f>
        <v>0</v>
      </c>
      <c r="E24" s="178">
        <f t="shared" si="2"/>
        <v>0</v>
      </c>
    </row>
    <row r="25" spans="1:10" ht="25.5">
      <c r="A25" s="426"/>
      <c r="B25" s="426"/>
      <c r="C25" s="108" t="s">
        <v>506</v>
      </c>
      <c r="D25" s="178">
        <f t="shared" si="2"/>
        <v>4864.5</v>
      </c>
      <c r="E25" s="178">
        <f t="shared" si="2"/>
        <v>4864.5</v>
      </c>
    </row>
    <row r="26" spans="1:10" ht="25.5">
      <c r="A26" s="426"/>
      <c r="B26" s="426"/>
      <c r="C26" s="108" t="s">
        <v>9</v>
      </c>
      <c r="D26" s="178">
        <f t="shared" si="2"/>
        <v>0</v>
      </c>
      <c r="E26" s="178">
        <f t="shared" si="2"/>
        <v>0</v>
      </c>
    </row>
    <row r="27" spans="1:10" ht="25.5">
      <c r="A27" s="427"/>
      <c r="B27" s="427"/>
      <c r="C27" s="108" t="s">
        <v>507</v>
      </c>
      <c r="D27" s="178">
        <f t="shared" si="2"/>
        <v>0</v>
      </c>
      <c r="E27" s="178">
        <f t="shared" si="2"/>
        <v>0</v>
      </c>
    </row>
    <row r="28" spans="1:10" ht="12.75" customHeight="1">
      <c r="A28" s="409" t="s">
        <v>182</v>
      </c>
      <c r="B28" s="409" t="s">
        <v>183</v>
      </c>
      <c r="C28" s="181" t="s">
        <v>508</v>
      </c>
      <c r="D28" s="183">
        <f>SUM(D29:D33)</f>
        <v>4824.5</v>
      </c>
      <c r="E28" s="177">
        <f>SUM(E29:E33)</f>
        <v>4824.5</v>
      </c>
    </row>
    <row r="29" spans="1:10" ht="25.5">
      <c r="A29" s="410"/>
      <c r="B29" s="410"/>
      <c r="C29" s="108" t="s">
        <v>504</v>
      </c>
      <c r="D29" s="176">
        <v>0</v>
      </c>
      <c r="E29" s="176">
        <v>0</v>
      </c>
    </row>
    <row r="30" spans="1:10" ht="25.5">
      <c r="A30" s="410"/>
      <c r="B30" s="410"/>
      <c r="C30" s="108" t="s">
        <v>505</v>
      </c>
      <c r="D30" s="176">
        <v>0</v>
      </c>
      <c r="E30" s="176">
        <v>0</v>
      </c>
    </row>
    <row r="31" spans="1:10" ht="25.5">
      <c r="A31" s="410"/>
      <c r="B31" s="410"/>
      <c r="C31" s="108" t="s">
        <v>506</v>
      </c>
      <c r="D31" s="176">
        <f>'[1]Прил.2 МБ'!I23</f>
        <v>4824.5</v>
      </c>
      <c r="E31" s="176">
        <v>4824.5</v>
      </c>
    </row>
    <row r="32" spans="1:10" ht="25.5">
      <c r="A32" s="410"/>
      <c r="B32" s="410"/>
      <c r="C32" s="108" t="s">
        <v>9</v>
      </c>
      <c r="D32" s="176">
        <v>0</v>
      </c>
      <c r="E32" s="176">
        <v>0</v>
      </c>
    </row>
    <row r="33" spans="1:11" ht="25.5">
      <c r="A33" s="411"/>
      <c r="B33" s="411"/>
      <c r="C33" s="108" t="s">
        <v>507</v>
      </c>
      <c r="D33" s="176">
        <v>0</v>
      </c>
      <c r="E33" s="176">
        <v>0</v>
      </c>
    </row>
    <row r="34" spans="1:11" ht="12.75" customHeight="1">
      <c r="A34" s="409" t="s">
        <v>185</v>
      </c>
      <c r="B34" s="409" t="s">
        <v>186</v>
      </c>
      <c r="C34" s="181" t="s">
        <v>508</v>
      </c>
      <c r="D34" s="183">
        <f>SUM(D35:D39)</f>
        <v>40</v>
      </c>
      <c r="E34" s="177">
        <f>SUM(E35:E39)</f>
        <v>40</v>
      </c>
      <c r="F34" s="87"/>
      <c r="G34" s="87"/>
      <c r="H34" s="87"/>
      <c r="I34" s="87"/>
      <c r="J34" s="87"/>
      <c r="K34" s="87"/>
    </row>
    <row r="35" spans="1:11" ht="25.5">
      <c r="A35" s="410"/>
      <c r="B35" s="410"/>
      <c r="C35" s="108" t="s">
        <v>504</v>
      </c>
      <c r="D35" s="178">
        <v>0</v>
      </c>
      <c r="E35" s="178">
        <v>0</v>
      </c>
      <c r="F35" s="87"/>
      <c r="G35" s="87"/>
      <c r="H35" s="87"/>
      <c r="I35" s="87"/>
      <c r="J35" s="87"/>
      <c r="K35" s="87"/>
    </row>
    <row r="36" spans="1:11" ht="25.5">
      <c r="A36" s="410"/>
      <c r="B36" s="410"/>
      <c r="C36" s="108" t="s">
        <v>505</v>
      </c>
      <c r="D36" s="178">
        <v>0</v>
      </c>
      <c r="E36" s="178">
        <v>0</v>
      </c>
      <c r="F36" s="87"/>
      <c r="G36" s="87"/>
      <c r="H36" s="87"/>
      <c r="I36" s="87"/>
      <c r="J36" s="87"/>
      <c r="K36" s="87"/>
    </row>
    <row r="37" spans="1:11" ht="25.5">
      <c r="A37" s="410"/>
      <c r="B37" s="410"/>
      <c r="C37" s="108" t="s">
        <v>506</v>
      </c>
      <c r="D37" s="178">
        <v>40</v>
      </c>
      <c r="E37" s="178">
        <v>40</v>
      </c>
      <c r="F37" s="87"/>
      <c r="G37" s="87"/>
      <c r="H37" s="87"/>
      <c r="I37" s="87"/>
      <c r="J37" s="87"/>
      <c r="K37" s="87"/>
    </row>
    <row r="38" spans="1:11" ht="25.5">
      <c r="A38" s="410"/>
      <c r="B38" s="410"/>
      <c r="C38" s="108" t="s">
        <v>9</v>
      </c>
      <c r="D38" s="178">
        <v>0</v>
      </c>
      <c r="E38" s="178">
        <v>0</v>
      </c>
      <c r="F38" s="87"/>
      <c r="G38" s="87"/>
      <c r="H38" s="87"/>
      <c r="I38" s="87"/>
      <c r="J38" s="87"/>
      <c r="K38" s="87"/>
    </row>
    <row r="39" spans="1:11" ht="25.5">
      <c r="A39" s="411"/>
      <c r="B39" s="411"/>
      <c r="C39" s="108" t="s">
        <v>507</v>
      </c>
      <c r="D39" s="178">
        <v>0</v>
      </c>
      <c r="E39" s="178">
        <v>0</v>
      </c>
      <c r="F39" s="87"/>
      <c r="G39" s="87"/>
      <c r="H39" s="87"/>
      <c r="I39" s="87"/>
      <c r="J39" s="87"/>
      <c r="K39" s="87"/>
    </row>
    <row r="40" spans="1:11" ht="15" customHeight="1">
      <c r="A40" s="434" t="s">
        <v>187</v>
      </c>
      <c r="B40" s="434"/>
      <c r="C40" s="434"/>
      <c r="D40" s="434"/>
      <c r="E40" s="434"/>
      <c r="F40" s="89"/>
      <c r="G40" s="89"/>
      <c r="H40" s="89"/>
      <c r="I40" s="89"/>
      <c r="J40" s="89"/>
      <c r="K40" s="87"/>
    </row>
    <row r="41" spans="1:11" ht="18" customHeight="1">
      <c r="A41" s="425" t="s">
        <v>188</v>
      </c>
      <c r="B41" s="428" t="s">
        <v>189</v>
      </c>
      <c r="C41" s="181" t="s">
        <v>508</v>
      </c>
      <c r="D41" s="183">
        <f>SUM(D42:D46)</f>
        <v>9266.2000000000007</v>
      </c>
      <c r="E41" s="177">
        <f>SUM(E42:E46)</f>
        <v>9266.1</v>
      </c>
      <c r="F41" s="87"/>
      <c r="G41" s="87"/>
      <c r="H41" s="87"/>
      <c r="I41" s="87"/>
      <c r="J41" s="87"/>
      <c r="K41" s="87"/>
    </row>
    <row r="42" spans="1:11" ht="25.5">
      <c r="A42" s="426"/>
      <c r="B42" s="429"/>
      <c r="C42" s="108" t="s">
        <v>504</v>
      </c>
      <c r="D42" s="176">
        <f>D48+D54+D60</f>
        <v>0</v>
      </c>
      <c r="E42" s="176">
        <f>E48+E54+E60</f>
        <v>0</v>
      </c>
      <c r="F42" s="87"/>
      <c r="G42" s="87"/>
      <c r="H42" s="87"/>
      <c r="I42" s="87"/>
      <c r="J42" s="87"/>
      <c r="K42" s="87"/>
    </row>
    <row r="43" spans="1:11" ht="25.5">
      <c r="A43" s="426"/>
      <c r="B43" s="429"/>
      <c r="C43" s="108" t="s">
        <v>505</v>
      </c>
      <c r="D43" s="176">
        <f t="shared" ref="D43:D46" si="3">D49+D55+D61</f>
        <v>0</v>
      </c>
      <c r="E43" s="178">
        <v>0</v>
      </c>
      <c r="F43" s="87"/>
      <c r="G43" s="87"/>
      <c r="H43" s="87"/>
      <c r="I43" s="87"/>
      <c r="J43" s="87"/>
      <c r="K43" s="87"/>
    </row>
    <row r="44" spans="1:11" ht="25.5">
      <c r="A44" s="426"/>
      <c r="B44" s="429"/>
      <c r="C44" s="108" t="s">
        <v>506</v>
      </c>
      <c r="D44" s="176">
        <f>D50+D56+D62</f>
        <v>9266.2000000000007</v>
      </c>
      <c r="E44" s="176">
        <f>E50+E56+E62</f>
        <v>9266.1</v>
      </c>
      <c r="F44" s="87"/>
      <c r="G44" s="87"/>
      <c r="H44" s="87"/>
      <c r="I44" s="87"/>
      <c r="J44" s="87"/>
      <c r="K44" s="87"/>
    </row>
    <row r="45" spans="1:11" ht="25.5">
      <c r="A45" s="426"/>
      <c r="B45" s="429"/>
      <c r="C45" s="108" t="s">
        <v>9</v>
      </c>
      <c r="D45" s="176">
        <f t="shared" si="3"/>
        <v>0</v>
      </c>
      <c r="E45" s="178">
        <v>0</v>
      </c>
      <c r="F45" s="87"/>
      <c r="G45" s="87"/>
      <c r="H45" s="87"/>
      <c r="I45" s="87"/>
      <c r="J45" s="87"/>
      <c r="K45" s="87"/>
    </row>
    <row r="46" spans="1:11" ht="25.5">
      <c r="A46" s="427"/>
      <c r="B46" s="430"/>
      <c r="C46" s="108" t="s">
        <v>507</v>
      </c>
      <c r="D46" s="176">
        <f t="shared" si="3"/>
        <v>0</v>
      </c>
      <c r="E46" s="178">
        <v>0</v>
      </c>
      <c r="F46" s="87"/>
      <c r="G46" s="87"/>
      <c r="H46" s="87"/>
      <c r="I46" s="87"/>
      <c r="J46" s="87"/>
      <c r="K46" s="87"/>
    </row>
    <row r="47" spans="1:11" ht="12.75" customHeight="1">
      <c r="A47" s="409" t="s">
        <v>190</v>
      </c>
      <c r="B47" s="406" t="s">
        <v>191</v>
      </c>
      <c r="C47" s="181" t="s">
        <v>508</v>
      </c>
      <c r="D47" s="183">
        <f>SUM(D48:D52)</f>
        <v>6351.5</v>
      </c>
      <c r="E47" s="177">
        <f>SUM(E48:E52)</f>
        <v>6351.5</v>
      </c>
    </row>
    <row r="48" spans="1:11" ht="25.5">
      <c r="A48" s="410"/>
      <c r="B48" s="407"/>
      <c r="C48" s="108" t="s">
        <v>504</v>
      </c>
      <c r="D48" s="176">
        <v>0</v>
      </c>
      <c r="E48" s="176">
        <v>0</v>
      </c>
    </row>
    <row r="49" spans="1:5" ht="25.5">
      <c r="A49" s="410"/>
      <c r="B49" s="407"/>
      <c r="C49" s="108" t="s">
        <v>505</v>
      </c>
      <c r="D49" s="176">
        <v>0</v>
      </c>
      <c r="E49" s="176">
        <v>0</v>
      </c>
    </row>
    <row r="50" spans="1:5" ht="25.5">
      <c r="A50" s="410"/>
      <c r="B50" s="407"/>
      <c r="C50" s="108" t="s">
        <v>506</v>
      </c>
      <c r="D50" s="176">
        <f>'[1]Прил.2 МБ'!I27</f>
        <v>6351.5</v>
      </c>
      <c r="E50" s="176">
        <v>6351.5</v>
      </c>
    </row>
    <row r="51" spans="1:5" ht="25.5">
      <c r="A51" s="410"/>
      <c r="B51" s="407"/>
      <c r="C51" s="108" t="s">
        <v>9</v>
      </c>
      <c r="D51" s="176">
        <v>0</v>
      </c>
      <c r="E51" s="176">
        <v>0</v>
      </c>
    </row>
    <row r="52" spans="1:5" ht="25.5">
      <c r="A52" s="411"/>
      <c r="B52" s="408"/>
      <c r="C52" s="108" t="s">
        <v>507</v>
      </c>
      <c r="D52" s="176">
        <v>0</v>
      </c>
      <c r="E52" s="176">
        <v>0</v>
      </c>
    </row>
    <row r="53" spans="1:5" ht="12.75" customHeight="1">
      <c r="A53" s="409" t="s">
        <v>192</v>
      </c>
      <c r="B53" s="406" t="s">
        <v>193</v>
      </c>
      <c r="C53" s="181" t="s">
        <v>508</v>
      </c>
      <c r="D53" s="183">
        <f>SUM(D54:D58)</f>
        <v>0</v>
      </c>
      <c r="E53" s="177">
        <f>SUM(E54:E58)</f>
        <v>0</v>
      </c>
    </row>
    <row r="54" spans="1:5" ht="25.5">
      <c r="A54" s="410"/>
      <c r="B54" s="407"/>
      <c r="C54" s="108" t="s">
        <v>504</v>
      </c>
      <c r="D54" s="176">
        <v>0</v>
      </c>
      <c r="E54" s="176">
        <v>0</v>
      </c>
    </row>
    <row r="55" spans="1:5" ht="25.5">
      <c r="A55" s="410"/>
      <c r="B55" s="407"/>
      <c r="C55" s="108" t="s">
        <v>505</v>
      </c>
      <c r="D55" s="176">
        <v>0</v>
      </c>
      <c r="E55" s="176">
        <v>0</v>
      </c>
    </row>
    <row r="56" spans="1:5" ht="25.5">
      <c r="A56" s="410"/>
      <c r="B56" s="407"/>
      <c r="C56" s="108" t="s">
        <v>506</v>
      </c>
      <c r="D56" s="176">
        <v>0</v>
      </c>
      <c r="E56" s="176">
        <v>0</v>
      </c>
    </row>
    <row r="57" spans="1:5" ht="25.5">
      <c r="A57" s="410"/>
      <c r="B57" s="407"/>
      <c r="C57" s="108" t="s">
        <v>9</v>
      </c>
      <c r="D57" s="176">
        <v>0</v>
      </c>
      <c r="E57" s="176">
        <v>0</v>
      </c>
    </row>
    <row r="58" spans="1:5" ht="25.5">
      <c r="A58" s="411"/>
      <c r="B58" s="408"/>
      <c r="C58" s="108" t="s">
        <v>507</v>
      </c>
      <c r="D58" s="176">
        <v>0</v>
      </c>
      <c r="E58" s="176">
        <v>0</v>
      </c>
    </row>
    <row r="59" spans="1:5" ht="12.75" customHeight="1">
      <c r="A59" s="409" t="s">
        <v>194</v>
      </c>
      <c r="B59" s="406" t="s">
        <v>195</v>
      </c>
      <c r="C59" s="181" t="s">
        <v>508</v>
      </c>
      <c r="D59" s="183">
        <f>SUM(D60:D64)</f>
        <v>2914.7</v>
      </c>
      <c r="E59" s="177">
        <f>SUM(E60:E64)</f>
        <v>2914.6</v>
      </c>
    </row>
    <row r="60" spans="1:5" ht="25.5">
      <c r="A60" s="410"/>
      <c r="B60" s="407"/>
      <c r="C60" s="108" t="s">
        <v>504</v>
      </c>
      <c r="D60" s="176">
        <v>0</v>
      </c>
      <c r="E60" s="176">
        <v>0</v>
      </c>
    </row>
    <row r="61" spans="1:5" ht="25.5">
      <c r="A61" s="410"/>
      <c r="B61" s="407"/>
      <c r="C61" s="108" t="s">
        <v>505</v>
      </c>
      <c r="D61" s="176">
        <v>0</v>
      </c>
      <c r="E61" s="176">
        <v>0</v>
      </c>
    </row>
    <row r="62" spans="1:5" ht="25.5">
      <c r="A62" s="410"/>
      <c r="B62" s="407"/>
      <c r="C62" s="108" t="s">
        <v>506</v>
      </c>
      <c r="D62" s="176">
        <f>'[1]Прил.2 МБ'!I29</f>
        <v>2914.7</v>
      </c>
      <c r="E62" s="176">
        <f>'[1]Прил.2 МБ'!J29</f>
        <v>2914.6</v>
      </c>
    </row>
    <row r="63" spans="1:5" ht="25.5">
      <c r="A63" s="410"/>
      <c r="B63" s="407"/>
      <c r="C63" s="108" t="s">
        <v>9</v>
      </c>
      <c r="D63" s="176">
        <v>0</v>
      </c>
      <c r="E63" s="176">
        <v>0</v>
      </c>
    </row>
    <row r="64" spans="1:5" ht="25.5">
      <c r="A64" s="411"/>
      <c r="B64" s="408"/>
      <c r="C64" s="108" t="s">
        <v>507</v>
      </c>
      <c r="D64" s="176">
        <v>0</v>
      </c>
      <c r="E64" s="176">
        <v>0</v>
      </c>
    </row>
    <row r="65" spans="1:5" ht="12.75" customHeight="1">
      <c r="A65" s="425" t="s">
        <v>196</v>
      </c>
      <c r="B65" s="425" t="s">
        <v>71</v>
      </c>
      <c r="C65" s="181" t="s">
        <v>508</v>
      </c>
      <c r="D65" s="183">
        <f>SUM(D66:D70)</f>
        <v>462</v>
      </c>
      <c r="E65" s="177">
        <f>SUM(E66:E70)</f>
        <v>460.2</v>
      </c>
    </row>
    <row r="66" spans="1:5" ht="25.5">
      <c r="A66" s="426"/>
      <c r="B66" s="426"/>
      <c r="C66" s="108" t="s">
        <v>504</v>
      </c>
      <c r="D66" s="176">
        <v>0</v>
      </c>
      <c r="E66" s="176">
        <v>0</v>
      </c>
    </row>
    <row r="67" spans="1:5" ht="25.5">
      <c r="A67" s="426"/>
      <c r="B67" s="426"/>
      <c r="C67" s="108" t="s">
        <v>505</v>
      </c>
      <c r="D67" s="176">
        <v>0</v>
      </c>
      <c r="E67" s="176">
        <v>0</v>
      </c>
    </row>
    <row r="68" spans="1:5" ht="25.5">
      <c r="A68" s="426"/>
      <c r="B68" s="426"/>
      <c r="C68" s="108" t="s">
        <v>506</v>
      </c>
      <c r="D68" s="176">
        <v>462</v>
      </c>
      <c r="E68" s="176">
        <v>460.2</v>
      </c>
    </row>
    <row r="69" spans="1:5" ht="25.5">
      <c r="A69" s="426"/>
      <c r="B69" s="426"/>
      <c r="C69" s="108" t="s">
        <v>9</v>
      </c>
      <c r="D69" s="176">
        <v>0</v>
      </c>
      <c r="E69" s="176">
        <v>0</v>
      </c>
    </row>
    <row r="70" spans="1:5" ht="25.5">
      <c r="A70" s="427"/>
      <c r="B70" s="427"/>
      <c r="C70" s="108" t="s">
        <v>507</v>
      </c>
      <c r="D70" s="176">
        <v>0</v>
      </c>
      <c r="E70" s="176">
        <v>0</v>
      </c>
    </row>
    <row r="71" spans="1:5" ht="12.75" customHeight="1">
      <c r="A71" s="425" t="s">
        <v>197</v>
      </c>
      <c r="B71" s="425" t="s">
        <v>198</v>
      </c>
      <c r="C71" s="181" t="s">
        <v>508</v>
      </c>
      <c r="D71" s="183">
        <f>SUM(D72:D76)</f>
        <v>420</v>
      </c>
      <c r="E71" s="177">
        <f>SUM(E72:E76)</f>
        <v>420</v>
      </c>
    </row>
    <row r="72" spans="1:5" ht="25.5">
      <c r="A72" s="426"/>
      <c r="B72" s="426"/>
      <c r="C72" s="108" t="s">
        <v>504</v>
      </c>
      <c r="D72" s="176">
        <f>D78+D84+D90</f>
        <v>0</v>
      </c>
      <c r="E72" s="176">
        <f>E78+E84+E90</f>
        <v>0</v>
      </c>
    </row>
    <row r="73" spans="1:5" ht="25.5">
      <c r="A73" s="426"/>
      <c r="B73" s="426"/>
      <c r="C73" s="108" t="s">
        <v>505</v>
      </c>
      <c r="D73" s="176">
        <f t="shared" ref="D73:E76" si="4">D79+D85+D91</f>
        <v>0</v>
      </c>
      <c r="E73" s="176">
        <f t="shared" si="4"/>
        <v>0</v>
      </c>
    </row>
    <row r="74" spans="1:5" ht="25.5">
      <c r="A74" s="426"/>
      <c r="B74" s="426"/>
      <c r="C74" s="108" t="s">
        <v>506</v>
      </c>
      <c r="D74" s="176">
        <f t="shared" si="4"/>
        <v>420</v>
      </c>
      <c r="E74" s="176">
        <f t="shared" si="4"/>
        <v>420</v>
      </c>
    </row>
    <row r="75" spans="1:5" ht="25.5">
      <c r="A75" s="426"/>
      <c r="B75" s="426"/>
      <c r="C75" s="108" t="s">
        <v>9</v>
      </c>
      <c r="D75" s="176">
        <f t="shared" si="4"/>
        <v>0</v>
      </c>
      <c r="E75" s="176">
        <f t="shared" si="4"/>
        <v>0</v>
      </c>
    </row>
    <row r="76" spans="1:5" ht="25.5">
      <c r="A76" s="427"/>
      <c r="B76" s="427"/>
      <c r="C76" s="108" t="s">
        <v>507</v>
      </c>
      <c r="D76" s="176">
        <f t="shared" si="4"/>
        <v>0</v>
      </c>
      <c r="E76" s="176">
        <f t="shared" si="4"/>
        <v>0</v>
      </c>
    </row>
    <row r="77" spans="1:5" ht="12.75" customHeight="1">
      <c r="A77" s="409" t="s">
        <v>199</v>
      </c>
      <c r="B77" s="406" t="s">
        <v>200</v>
      </c>
      <c r="C77" s="181" t="s">
        <v>508</v>
      </c>
      <c r="D77" s="183">
        <f>SUM(D78:D82)</f>
        <v>390</v>
      </c>
      <c r="E77" s="177">
        <f>SUM(E78:E82)</f>
        <v>390</v>
      </c>
    </row>
    <row r="78" spans="1:5" ht="25.5">
      <c r="A78" s="410"/>
      <c r="B78" s="407"/>
      <c r="C78" s="108" t="s">
        <v>504</v>
      </c>
      <c r="D78" s="176">
        <v>0</v>
      </c>
      <c r="E78" s="176">
        <v>0</v>
      </c>
    </row>
    <row r="79" spans="1:5" ht="25.5">
      <c r="A79" s="410"/>
      <c r="B79" s="407"/>
      <c r="C79" s="108" t="s">
        <v>505</v>
      </c>
      <c r="D79" s="176">
        <v>0</v>
      </c>
      <c r="E79" s="176">
        <v>0</v>
      </c>
    </row>
    <row r="80" spans="1:5" ht="25.5">
      <c r="A80" s="410"/>
      <c r="B80" s="407"/>
      <c r="C80" s="108" t="s">
        <v>506</v>
      </c>
      <c r="D80" s="176">
        <v>390</v>
      </c>
      <c r="E80" s="176">
        <v>390</v>
      </c>
    </row>
    <row r="81" spans="1:5" ht="25.5">
      <c r="A81" s="410"/>
      <c r="B81" s="407"/>
      <c r="C81" s="108" t="s">
        <v>9</v>
      </c>
      <c r="D81" s="176">
        <v>0</v>
      </c>
      <c r="E81" s="176">
        <v>0</v>
      </c>
    </row>
    <row r="82" spans="1:5" ht="25.5">
      <c r="A82" s="411"/>
      <c r="B82" s="408"/>
      <c r="C82" s="108" t="s">
        <v>507</v>
      </c>
      <c r="D82" s="176">
        <v>0</v>
      </c>
      <c r="E82" s="176">
        <v>0</v>
      </c>
    </row>
    <row r="83" spans="1:5" ht="12.75" customHeight="1">
      <c r="A83" s="409" t="s">
        <v>201</v>
      </c>
      <c r="B83" s="406" t="s">
        <v>202</v>
      </c>
      <c r="C83" s="181" t="s">
        <v>508</v>
      </c>
      <c r="D83" s="183">
        <f>SUM(D84:D88)</f>
        <v>30</v>
      </c>
      <c r="E83" s="177">
        <f>SUM(E84:E88)</f>
        <v>30</v>
      </c>
    </row>
    <row r="84" spans="1:5" ht="25.5">
      <c r="A84" s="410"/>
      <c r="B84" s="407"/>
      <c r="C84" s="108" t="s">
        <v>504</v>
      </c>
      <c r="D84" s="176">
        <v>0</v>
      </c>
      <c r="E84" s="176">
        <v>0</v>
      </c>
    </row>
    <row r="85" spans="1:5" ht="25.5">
      <c r="A85" s="410"/>
      <c r="B85" s="407"/>
      <c r="C85" s="108" t="s">
        <v>505</v>
      </c>
      <c r="D85" s="176">
        <v>0</v>
      </c>
      <c r="E85" s="176">
        <v>0</v>
      </c>
    </row>
    <row r="86" spans="1:5" ht="25.5">
      <c r="A86" s="410"/>
      <c r="B86" s="407"/>
      <c r="C86" s="108" t="s">
        <v>506</v>
      </c>
      <c r="D86" s="176">
        <v>30</v>
      </c>
      <c r="E86" s="176">
        <v>30</v>
      </c>
    </row>
    <row r="87" spans="1:5" ht="25.5">
      <c r="A87" s="410"/>
      <c r="B87" s="407"/>
      <c r="C87" s="108" t="s">
        <v>9</v>
      </c>
      <c r="D87" s="176">
        <v>0</v>
      </c>
      <c r="E87" s="176">
        <v>0</v>
      </c>
    </row>
    <row r="88" spans="1:5" ht="25.5">
      <c r="A88" s="410"/>
      <c r="B88" s="407"/>
      <c r="C88" s="108" t="s">
        <v>507</v>
      </c>
      <c r="D88" s="176">
        <v>0</v>
      </c>
      <c r="E88" s="176">
        <v>0</v>
      </c>
    </row>
    <row r="89" spans="1:5" ht="12.75" customHeight="1">
      <c r="A89" s="409" t="s">
        <v>203</v>
      </c>
      <c r="B89" s="406" t="s">
        <v>204</v>
      </c>
      <c r="C89" s="181" t="s">
        <v>508</v>
      </c>
      <c r="D89" s="183">
        <f>SUM(D90:D94)</f>
        <v>0</v>
      </c>
      <c r="E89" s="177">
        <f>SUM(E90:E94)</f>
        <v>0</v>
      </c>
    </row>
    <row r="90" spans="1:5" ht="25.5">
      <c r="A90" s="410"/>
      <c r="B90" s="407"/>
      <c r="C90" s="108" t="s">
        <v>504</v>
      </c>
      <c r="D90" s="176">
        <v>0</v>
      </c>
      <c r="E90" s="176">
        <v>0</v>
      </c>
    </row>
    <row r="91" spans="1:5" ht="25.5">
      <c r="A91" s="410"/>
      <c r="B91" s="407"/>
      <c r="C91" s="108" t="s">
        <v>505</v>
      </c>
      <c r="D91" s="176">
        <v>0</v>
      </c>
      <c r="E91" s="176">
        <v>0</v>
      </c>
    </row>
    <row r="92" spans="1:5" ht="25.5">
      <c r="A92" s="410"/>
      <c r="B92" s="407"/>
      <c r="C92" s="108" t="s">
        <v>506</v>
      </c>
      <c r="D92" s="176">
        <v>0</v>
      </c>
      <c r="E92" s="176">
        <v>0</v>
      </c>
    </row>
    <row r="93" spans="1:5" ht="25.5">
      <c r="A93" s="410"/>
      <c r="B93" s="407"/>
      <c r="C93" s="108" t="s">
        <v>9</v>
      </c>
      <c r="D93" s="176">
        <v>0</v>
      </c>
      <c r="E93" s="176">
        <v>0</v>
      </c>
    </row>
    <row r="94" spans="1:5" ht="25.5">
      <c r="A94" s="411"/>
      <c r="B94" s="408"/>
      <c r="C94" s="108" t="s">
        <v>507</v>
      </c>
      <c r="D94" s="176">
        <v>0</v>
      </c>
      <c r="E94" s="176">
        <v>0</v>
      </c>
    </row>
    <row r="95" spans="1:5" ht="12.75" customHeight="1">
      <c r="A95" s="425" t="s">
        <v>205</v>
      </c>
      <c r="B95" s="425" t="s">
        <v>72</v>
      </c>
      <c r="C95" s="181" t="s">
        <v>508</v>
      </c>
      <c r="D95" s="183">
        <f>SUM(D96:D100)</f>
        <v>539</v>
      </c>
      <c r="E95" s="177">
        <f>SUM(E96:E100)</f>
        <v>538.79999999999995</v>
      </c>
    </row>
    <row r="96" spans="1:5" ht="25.5">
      <c r="A96" s="426"/>
      <c r="B96" s="426"/>
      <c r="C96" s="108" t="s">
        <v>504</v>
      </c>
      <c r="D96" s="176">
        <f t="shared" ref="D96:E99" si="5">D102+D108</f>
        <v>0</v>
      </c>
      <c r="E96" s="176">
        <f t="shared" si="5"/>
        <v>0</v>
      </c>
    </row>
    <row r="97" spans="1:5" ht="25.5">
      <c r="A97" s="426"/>
      <c r="B97" s="426"/>
      <c r="C97" s="108" t="s">
        <v>505</v>
      </c>
      <c r="D97" s="176">
        <f t="shared" si="5"/>
        <v>0</v>
      </c>
      <c r="E97" s="176">
        <f t="shared" si="5"/>
        <v>0</v>
      </c>
    </row>
    <row r="98" spans="1:5" ht="25.5">
      <c r="A98" s="426"/>
      <c r="B98" s="426"/>
      <c r="C98" s="108" t="s">
        <v>506</v>
      </c>
      <c r="D98" s="176">
        <f t="shared" si="5"/>
        <v>539</v>
      </c>
      <c r="E98" s="176">
        <f t="shared" si="5"/>
        <v>538.79999999999995</v>
      </c>
    </row>
    <row r="99" spans="1:5" ht="25.5">
      <c r="A99" s="426"/>
      <c r="B99" s="426"/>
      <c r="C99" s="108" t="s">
        <v>9</v>
      </c>
      <c r="D99" s="176">
        <f t="shared" si="5"/>
        <v>0</v>
      </c>
      <c r="E99" s="176">
        <f t="shared" si="5"/>
        <v>0</v>
      </c>
    </row>
    <row r="100" spans="1:5" ht="25.5">
      <c r="A100" s="427"/>
      <c r="B100" s="427"/>
      <c r="C100" s="108" t="s">
        <v>507</v>
      </c>
      <c r="D100" s="176">
        <v>0</v>
      </c>
      <c r="E100" s="176">
        <v>0</v>
      </c>
    </row>
    <row r="101" spans="1:5" ht="12.75" customHeight="1">
      <c r="A101" s="409" t="s">
        <v>206</v>
      </c>
      <c r="B101" s="406" t="s">
        <v>207</v>
      </c>
      <c r="C101" s="181" t="s">
        <v>508</v>
      </c>
      <c r="D101" s="183">
        <f>SUM(D102:D106)</f>
        <v>60</v>
      </c>
      <c r="E101" s="177">
        <f>SUM(E102:E107)</f>
        <v>538.79999999999995</v>
      </c>
    </row>
    <row r="102" spans="1:5" ht="25.5">
      <c r="A102" s="410"/>
      <c r="B102" s="407"/>
      <c r="C102" s="108" t="s">
        <v>504</v>
      </c>
      <c r="D102" s="176">
        <v>0</v>
      </c>
      <c r="E102" s="176">
        <v>0</v>
      </c>
    </row>
    <row r="103" spans="1:5" ht="25.5">
      <c r="A103" s="410"/>
      <c r="B103" s="407"/>
      <c r="C103" s="108" t="s">
        <v>505</v>
      </c>
      <c r="D103" s="176">
        <v>0</v>
      </c>
      <c r="E103" s="176">
        <v>0</v>
      </c>
    </row>
    <row r="104" spans="1:5" ht="25.5">
      <c r="A104" s="410"/>
      <c r="B104" s="407"/>
      <c r="C104" s="108" t="s">
        <v>506</v>
      </c>
      <c r="D104" s="176">
        <v>60</v>
      </c>
      <c r="E104" s="176">
        <v>60</v>
      </c>
    </row>
    <row r="105" spans="1:5" ht="25.5">
      <c r="A105" s="410"/>
      <c r="B105" s="407"/>
      <c r="C105" s="108" t="s">
        <v>9</v>
      </c>
      <c r="D105" s="176">
        <v>0</v>
      </c>
      <c r="E105" s="176">
        <v>0</v>
      </c>
    </row>
    <row r="106" spans="1:5" ht="25.5">
      <c r="A106" s="411"/>
      <c r="B106" s="408"/>
      <c r="C106" s="108" t="s">
        <v>507</v>
      </c>
      <c r="D106" s="176">
        <v>0</v>
      </c>
      <c r="E106" s="176">
        <v>0</v>
      </c>
    </row>
    <row r="107" spans="1:5" ht="12.75" customHeight="1">
      <c r="A107" s="409" t="s">
        <v>208</v>
      </c>
      <c r="B107" s="406" t="s">
        <v>209</v>
      </c>
      <c r="C107" s="181" t="s">
        <v>508</v>
      </c>
      <c r="D107" s="183">
        <f>SUM(D108:D112)</f>
        <v>479</v>
      </c>
      <c r="E107" s="177">
        <f>SUM(E108:E112)</f>
        <v>478.8</v>
      </c>
    </row>
    <row r="108" spans="1:5" ht="25.5">
      <c r="A108" s="410"/>
      <c r="B108" s="407"/>
      <c r="C108" s="108" t="s">
        <v>504</v>
      </c>
      <c r="D108" s="178">
        <v>0</v>
      </c>
      <c r="E108" s="178">
        <v>0</v>
      </c>
    </row>
    <row r="109" spans="1:5" ht="25.5">
      <c r="A109" s="410"/>
      <c r="B109" s="407"/>
      <c r="C109" s="108" t="s">
        <v>505</v>
      </c>
      <c r="D109" s="178">
        <v>0</v>
      </c>
      <c r="E109" s="178">
        <v>0</v>
      </c>
    </row>
    <row r="110" spans="1:5" ht="25.5">
      <c r="A110" s="410"/>
      <c r="B110" s="407"/>
      <c r="C110" s="108" t="s">
        <v>506</v>
      </c>
      <c r="D110" s="178">
        <v>479</v>
      </c>
      <c r="E110" s="178">
        <v>478.8</v>
      </c>
    </row>
    <row r="111" spans="1:5" ht="25.5">
      <c r="A111" s="410"/>
      <c r="B111" s="407"/>
      <c r="C111" s="108" t="s">
        <v>9</v>
      </c>
      <c r="D111" s="178">
        <v>0</v>
      </c>
      <c r="E111" s="178">
        <v>0</v>
      </c>
    </row>
    <row r="112" spans="1:5" ht="25.5">
      <c r="A112" s="411"/>
      <c r="B112" s="408"/>
      <c r="C112" s="108" t="s">
        <v>507</v>
      </c>
      <c r="D112" s="178">
        <v>0</v>
      </c>
      <c r="E112" s="178">
        <v>0</v>
      </c>
    </row>
    <row r="113" spans="1:5" ht="15" customHeight="1">
      <c r="A113" s="435" t="s">
        <v>210</v>
      </c>
      <c r="B113" s="436"/>
      <c r="C113" s="436"/>
      <c r="D113" s="436"/>
      <c r="E113" s="437"/>
    </row>
    <row r="114" spans="1:5" ht="12.75" customHeight="1">
      <c r="A114" s="425" t="s">
        <v>211</v>
      </c>
      <c r="B114" s="425" t="s">
        <v>212</v>
      </c>
      <c r="C114" s="181" t="s">
        <v>508</v>
      </c>
      <c r="D114" s="183">
        <f>SUM(D115:D119)</f>
        <v>521</v>
      </c>
      <c r="E114" s="177">
        <f>SUM(E115:E119)</f>
        <v>521</v>
      </c>
    </row>
    <row r="115" spans="1:5" ht="25.5">
      <c r="A115" s="426"/>
      <c r="B115" s="426"/>
      <c r="C115" s="108" t="s">
        <v>504</v>
      </c>
      <c r="D115" s="176">
        <f>D121+D127</f>
        <v>0</v>
      </c>
      <c r="E115" s="176">
        <f>E121+E127</f>
        <v>0</v>
      </c>
    </row>
    <row r="116" spans="1:5" ht="25.5">
      <c r="A116" s="426"/>
      <c r="B116" s="426"/>
      <c r="C116" s="108" t="s">
        <v>505</v>
      </c>
      <c r="D116" s="176">
        <v>0</v>
      </c>
      <c r="E116" s="176">
        <v>0</v>
      </c>
    </row>
    <row r="117" spans="1:5" ht="25.5">
      <c r="A117" s="426"/>
      <c r="B117" s="426"/>
      <c r="C117" s="108" t="s">
        <v>506</v>
      </c>
      <c r="D117" s="176">
        <f>D123+D129</f>
        <v>521</v>
      </c>
      <c r="E117" s="176">
        <f>E123+E129</f>
        <v>521</v>
      </c>
    </row>
    <row r="118" spans="1:5" ht="25.5">
      <c r="A118" s="426"/>
      <c r="B118" s="426"/>
      <c r="C118" s="108" t="s">
        <v>9</v>
      </c>
      <c r="D118" s="176">
        <v>0</v>
      </c>
      <c r="E118" s="176">
        <v>0</v>
      </c>
    </row>
    <row r="119" spans="1:5" ht="25.5">
      <c r="A119" s="427"/>
      <c r="B119" s="427"/>
      <c r="C119" s="108" t="s">
        <v>507</v>
      </c>
      <c r="D119" s="176">
        <v>0</v>
      </c>
      <c r="E119" s="176">
        <v>0</v>
      </c>
    </row>
    <row r="120" spans="1:5" ht="12.75" customHeight="1">
      <c r="A120" s="409" t="s">
        <v>213</v>
      </c>
      <c r="B120" s="409" t="s">
        <v>214</v>
      </c>
      <c r="C120" s="181" t="s">
        <v>508</v>
      </c>
      <c r="D120" s="183">
        <f>SUM(D121:D125)</f>
        <v>521</v>
      </c>
      <c r="E120" s="177">
        <f>SUM(E121:E125)</f>
        <v>521</v>
      </c>
    </row>
    <row r="121" spans="1:5" ht="25.5">
      <c r="A121" s="410"/>
      <c r="B121" s="410"/>
      <c r="C121" s="108" t="s">
        <v>504</v>
      </c>
      <c r="D121" s="176">
        <v>0</v>
      </c>
      <c r="E121" s="176">
        <v>0</v>
      </c>
    </row>
    <row r="122" spans="1:5" ht="25.5">
      <c r="A122" s="410"/>
      <c r="B122" s="410"/>
      <c r="C122" s="108" t="s">
        <v>505</v>
      </c>
      <c r="D122" s="176">
        <v>0</v>
      </c>
      <c r="E122" s="176">
        <v>0</v>
      </c>
    </row>
    <row r="123" spans="1:5" ht="25.5">
      <c r="A123" s="410"/>
      <c r="B123" s="410"/>
      <c r="C123" s="108" t="s">
        <v>506</v>
      </c>
      <c r="D123" s="176">
        <v>521</v>
      </c>
      <c r="E123" s="176">
        <v>521</v>
      </c>
    </row>
    <row r="124" spans="1:5" ht="25.5">
      <c r="A124" s="410"/>
      <c r="B124" s="410"/>
      <c r="C124" s="108" t="s">
        <v>9</v>
      </c>
      <c r="D124" s="176">
        <v>0</v>
      </c>
      <c r="E124" s="176">
        <v>0</v>
      </c>
    </row>
    <row r="125" spans="1:5" ht="25.5">
      <c r="A125" s="411"/>
      <c r="B125" s="411"/>
      <c r="C125" s="108" t="s">
        <v>507</v>
      </c>
      <c r="D125" s="176">
        <v>0</v>
      </c>
      <c r="E125" s="176">
        <v>0</v>
      </c>
    </row>
    <row r="126" spans="1:5" ht="12.75" customHeight="1">
      <c r="A126" s="406" t="s">
        <v>215</v>
      </c>
      <c r="B126" s="406" t="s">
        <v>216</v>
      </c>
      <c r="C126" s="181" t="s">
        <v>508</v>
      </c>
      <c r="D126" s="183">
        <f>SUM(D127:D131)</f>
        <v>0</v>
      </c>
      <c r="E126" s="177">
        <f>SUM(E127:E131)</f>
        <v>0</v>
      </c>
    </row>
    <row r="127" spans="1:5" ht="25.5">
      <c r="A127" s="407"/>
      <c r="B127" s="407"/>
      <c r="C127" s="108" t="s">
        <v>504</v>
      </c>
      <c r="D127" s="178">
        <v>0</v>
      </c>
      <c r="E127" s="178">
        <v>0</v>
      </c>
    </row>
    <row r="128" spans="1:5" ht="25.5">
      <c r="A128" s="407"/>
      <c r="B128" s="407"/>
      <c r="C128" s="108" t="s">
        <v>505</v>
      </c>
      <c r="D128" s="178">
        <v>0</v>
      </c>
      <c r="E128" s="178">
        <v>0</v>
      </c>
    </row>
    <row r="129" spans="1:11" ht="25.5">
      <c r="A129" s="407"/>
      <c r="B129" s="407"/>
      <c r="C129" s="108" t="s">
        <v>506</v>
      </c>
      <c r="D129" s="178">
        <v>0</v>
      </c>
      <c r="E129" s="178">
        <v>0</v>
      </c>
    </row>
    <row r="130" spans="1:11" ht="25.5">
      <c r="A130" s="407"/>
      <c r="B130" s="407"/>
      <c r="C130" s="108" t="s">
        <v>9</v>
      </c>
      <c r="D130" s="178">
        <v>0</v>
      </c>
      <c r="E130" s="178">
        <v>0</v>
      </c>
    </row>
    <row r="131" spans="1:11" ht="25.5">
      <c r="A131" s="408"/>
      <c r="B131" s="408"/>
      <c r="C131" s="108" t="s">
        <v>507</v>
      </c>
      <c r="D131" s="178">
        <v>0</v>
      </c>
      <c r="E131" s="178">
        <v>0</v>
      </c>
    </row>
    <row r="132" spans="1:11" ht="12.75">
      <c r="A132" s="132"/>
      <c r="B132" s="136"/>
      <c r="C132" s="133"/>
      <c r="D132" s="134"/>
      <c r="E132" s="189"/>
    </row>
    <row r="133" spans="1:11" ht="28.5" customHeight="1">
      <c r="A133" s="438" t="s">
        <v>217</v>
      </c>
      <c r="B133" s="439"/>
      <c r="C133" s="439"/>
      <c r="D133" s="439"/>
      <c r="E133" s="440"/>
    </row>
    <row r="134" spans="1:11" ht="12.75" customHeight="1">
      <c r="A134" s="425" t="s">
        <v>218</v>
      </c>
      <c r="B134" s="425" t="s">
        <v>219</v>
      </c>
      <c r="C134" s="181" t="s">
        <v>508</v>
      </c>
      <c r="D134" s="183">
        <f>SUM(D135:D139)</f>
        <v>1139</v>
      </c>
      <c r="E134" s="177">
        <f>SUM(E135:E139)</f>
        <v>1134.9000000000001</v>
      </c>
    </row>
    <row r="135" spans="1:11" ht="25.5">
      <c r="A135" s="426"/>
      <c r="B135" s="426"/>
      <c r="C135" s="108" t="s">
        <v>504</v>
      </c>
      <c r="D135" s="176">
        <f>D141</f>
        <v>0</v>
      </c>
      <c r="E135" s="176">
        <f>E141</f>
        <v>0</v>
      </c>
    </row>
    <row r="136" spans="1:11" ht="25.5">
      <c r="A136" s="426"/>
      <c r="B136" s="426"/>
      <c r="C136" s="108" t="s">
        <v>505</v>
      </c>
      <c r="D136" s="176">
        <f t="shared" ref="D136:E139" si="6">D142</f>
        <v>0</v>
      </c>
      <c r="E136" s="176">
        <f t="shared" si="6"/>
        <v>0</v>
      </c>
    </row>
    <row r="137" spans="1:11" ht="25.5">
      <c r="A137" s="426"/>
      <c r="B137" s="426"/>
      <c r="C137" s="108" t="s">
        <v>506</v>
      </c>
      <c r="D137" s="176">
        <f t="shared" si="6"/>
        <v>1139</v>
      </c>
      <c r="E137" s="176">
        <f t="shared" si="6"/>
        <v>1134.9000000000001</v>
      </c>
    </row>
    <row r="138" spans="1:11" ht="25.5">
      <c r="A138" s="426"/>
      <c r="B138" s="426"/>
      <c r="C138" s="108" t="s">
        <v>9</v>
      </c>
      <c r="D138" s="176">
        <f t="shared" si="6"/>
        <v>0</v>
      </c>
      <c r="E138" s="176">
        <f t="shared" si="6"/>
        <v>0</v>
      </c>
    </row>
    <row r="139" spans="1:11" ht="25.5">
      <c r="A139" s="427"/>
      <c r="B139" s="427"/>
      <c r="C139" s="108" t="s">
        <v>507</v>
      </c>
      <c r="D139" s="176">
        <f t="shared" si="6"/>
        <v>0</v>
      </c>
      <c r="E139" s="176">
        <f t="shared" si="6"/>
        <v>0</v>
      </c>
    </row>
    <row r="140" spans="1:11" ht="12.75" customHeight="1">
      <c r="A140" s="409" t="s">
        <v>220</v>
      </c>
      <c r="B140" s="409" t="s">
        <v>221</v>
      </c>
      <c r="C140" s="181" t="s">
        <v>508</v>
      </c>
      <c r="D140" s="183">
        <f>SUM(D141:D145)</f>
        <v>1139</v>
      </c>
      <c r="E140" s="177">
        <f>SUM(E141:E145)</f>
        <v>1134.9000000000001</v>
      </c>
    </row>
    <row r="141" spans="1:11" ht="25.5">
      <c r="A141" s="410"/>
      <c r="B141" s="410"/>
      <c r="C141" s="108" t="s">
        <v>504</v>
      </c>
      <c r="D141" s="178">
        <v>0</v>
      </c>
      <c r="E141" s="178">
        <v>0</v>
      </c>
      <c r="F141" s="87"/>
      <c r="G141" s="87"/>
      <c r="H141" s="87"/>
      <c r="I141" s="87"/>
      <c r="J141" s="87"/>
      <c r="K141" s="87"/>
    </row>
    <row r="142" spans="1:11" ht="25.5">
      <c r="A142" s="410"/>
      <c r="B142" s="410"/>
      <c r="C142" s="108" t="s">
        <v>505</v>
      </c>
      <c r="D142" s="178">
        <v>0</v>
      </c>
      <c r="E142" s="178">
        <v>0</v>
      </c>
      <c r="F142" s="87"/>
      <c r="G142" s="87"/>
      <c r="H142" s="87"/>
      <c r="I142" s="87"/>
      <c r="J142" s="87"/>
      <c r="K142" s="87"/>
    </row>
    <row r="143" spans="1:11" ht="25.5">
      <c r="A143" s="410"/>
      <c r="B143" s="410"/>
      <c r="C143" s="108" t="s">
        <v>506</v>
      </c>
      <c r="D143" s="178">
        <v>1139</v>
      </c>
      <c r="E143" s="178">
        <v>1134.9000000000001</v>
      </c>
      <c r="F143" s="87"/>
      <c r="G143" s="87"/>
      <c r="H143" s="87"/>
      <c r="I143" s="87"/>
      <c r="J143" s="87"/>
      <c r="K143" s="87"/>
    </row>
    <row r="144" spans="1:11" ht="25.5">
      <c r="A144" s="410"/>
      <c r="B144" s="410"/>
      <c r="C144" s="108" t="s">
        <v>9</v>
      </c>
      <c r="D144" s="178">
        <v>0</v>
      </c>
      <c r="E144" s="178">
        <v>0</v>
      </c>
      <c r="F144" s="87"/>
      <c r="G144" s="87"/>
      <c r="H144" s="87"/>
      <c r="I144" s="87"/>
      <c r="J144" s="87"/>
      <c r="K144" s="87"/>
    </row>
    <row r="145" spans="1:11" ht="25.5">
      <c r="A145" s="411"/>
      <c r="B145" s="411"/>
      <c r="C145" s="108" t="s">
        <v>507</v>
      </c>
      <c r="D145" s="178">
        <v>0</v>
      </c>
      <c r="E145" s="178">
        <v>0</v>
      </c>
      <c r="F145" s="87"/>
      <c r="G145" s="87"/>
      <c r="H145" s="87"/>
      <c r="I145" s="87"/>
      <c r="J145" s="87"/>
      <c r="K145" s="87"/>
    </row>
    <row r="146" spans="1:11" ht="15" customHeight="1">
      <c r="A146" s="418" t="s">
        <v>222</v>
      </c>
      <c r="B146" s="418"/>
      <c r="C146" s="418"/>
      <c r="D146" s="418"/>
      <c r="E146" s="418"/>
      <c r="F146" s="90"/>
      <c r="G146" s="90"/>
      <c r="H146" s="90"/>
      <c r="I146" s="90"/>
      <c r="J146" s="90"/>
      <c r="K146" s="87"/>
    </row>
    <row r="147" spans="1:11" ht="15" customHeight="1">
      <c r="A147" s="425" t="s">
        <v>223</v>
      </c>
      <c r="B147" s="425" t="s">
        <v>224</v>
      </c>
      <c r="C147" s="181" t="s">
        <v>508</v>
      </c>
      <c r="D147" s="183">
        <f>SUM(D148:D152)</f>
        <v>37171.100000000006</v>
      </c>
      <c r="E147" s="177">
        <f>SUM(E148:E152)</f>
        <v>35567</v>
      </c>
      <c r="F147" s="90"/>
      <c r="G147" s="90"/>
      <c r="H147" s="90"/>
      <c r="I147" s="90"/>
      <c r="J147" s="90"/>
      <c r="K147" s="87"/>
    </row>
    <row r="148" spans="1:11" ht="25.5" customHeight="1">
      <c r="A148" s="426"/>
      <c r="B148" s="426"/>
      <c r="C148" s="108" t="s">
        <v>504</v>
      </c>
      <c r="D148" s="178">
        <f t="shared" ref="D148:E149" si="7">D154+D160+D166</f>
        <v>0</v>
      </c>
      <c r="E148" s="178">
        <f t="shared" si="7"/>
        <v>0</v>
      </c>
      <c r="F148" s="87"/>
      <c r="G148" s="87"/>
      <c r="H148" s="87"/>
      <c r="I148" s="87"/>
      <c r="J148" s="87"/>
      <c r="K148" s="87"/>
    </row>
    <row r="149" spans="1:11" ht="25.5">
      <c r="A149" s="426"/>
      <c r="B149" s="426"/>
      <c r="C149" s="108" t="s">
        <v>505</v>
      </c>
      <c r="D149" s="178">
        <f t="shared" si="7"/>
        <v>0</v>
      </c>
      <c r="E149" s="178">
        <f t="shared" si="7"/>
        <v>0</v>
      </c>
      <c r="F149" s="87"/>
      <c r="G149" s="87"/>
      <c r="H149" s="87"/>
      <c r="I149" s="87"/>
      <c r="J149" s="87"/>
      <c r="K149" s="87"/>
    </row>
    <row r="150" spans="1:11" ht="25.5">
      <c r="A150" s="426"/>
      <c r="B150" s="426"/>
      <c r="C150" s="108" t="s">
        <v>506</v>
      </c>
      <c r="D150" s="178">
        <f>D156+D162+D168</f>
        <v>37171.100000000006</v>
      </c>
      <c r="E150" s="178">
        <f>E156+E162+E168</f>
        <v>35567</v>
      </c>
      <c r="F150" s="87"/>
      <c r="G150" s="87"/>
      <c r="H150" s="87"/>
      <c r="I150" s="87"/>
      <c r="J150" s="87"/>
      <c r="K150" s="87"/>
    </row>
    <row r="151" spans="1:11" ht="25.5">
      <c r="A151" s="426"/>
      <c r="B151" s="426"/>
      <c r="C151" s="108" t="s">
        <v>9</v>
      </c>
      <c r="D151" s="178">
        <f>D157+D163</f>
        <v>0</v>
      </c>
      <c r="E151" s="178">
        <f>E157+E163</f>
        <v>0</v>
      </c>
      <c r="F151" s="87"/>
      <c r="G151" s="87"/>
      <c r="H151" s="87"/>
      <c r="I151" s="87"/>
      <c r="J151" s="87"/>
      <c r="K151" s="87"/>
    </row>
    <row r="152" spans="1:11" ht="25.5">
      <c r="A152" s="427"/>
      <c r="B152" s="427"/>
      <c r="C152" s="108" t="s">
        <v>507</v>
      </c>
      <c r="D152" s="178">
        <f t="shared" ref="D152" si="8">D157+D163+D169</f>
        <v>0</v>
      </c>
      <c r="E152" s="178">
        <v>0</v>
      </c>
      <c r="F152" s="87"/>
      <c r="G152" s="87"/>
      <c r="H152" s="87"/>
      <c r="I152" s="87"/>
      <c r="J152" s="87"/>
      <c r="K152" s="87"/>
    </row>
    <row r="153" spans="1:11" ht="12.75" customHeight="1">
      <c r="A153" s="406" t="s">
        <v>225</v>
      </c>
      <c r="B153" s="406" t="s">
        <v>226</v>
      </c>
      <c r="C153" s="181" t="s">
        <v>508</v>
      </c>
      <c r="D153" s="183">
        <f>SUM(D154:D158)</f>
        <v>25286.2</v>
      </c>
      <c r="E153" s="177">
        <f>SUM(E154:E158)</f>
        <v>24432</v>
      </c>
      <c r="F153" s="87"/>
      <c r="G153" s="87"/>
      <c r="H153" s="87"/>
      <c r="I153" s="87"/>
      <c r="J153" s="87"/>
      <c r="K153" s="87"/>
    </row>
    <row r="154" spans="1:11" ht="25.5">
      <c r="A154" s="407"/>
      <c r="B154" s="407"/>
      <c r="C154" s="108" t="s">
        <v>504</v>
      </c>
      <c r="D154" s="178">
        <v>0</v>
      </c>
      <c r="E154" s="178">
        <v>0</v>
      </c>
      <c r="F154" s="87"/>
      <c r="G154" s="87"/>
      <c r="H154" s="87"/>
      <c r="I154" s="87"/>
      <c r="J154" s="87"/>
      <c r="K154" s="87"/>
    </row>
    <row r="155" spans="1:11" ht="25.5">
      <c r="A155" s="407"/>
      <c r="B155" s="407"/>
      <c r="C155" s="108" t="s">
        <v>505</v>
      </c>
      <c r="D155" s="178">
        <v>0</v>
      </c>
      <c r="E155" s="178">
        <v>0</v>
      </c>
      <c r="F155" s="87"/>
      <c r="G155" s="87"/>
      <c r="H155" s="87"/>
      <c r="I155" s="87"/>
      <c r="J155" s="87"/>
      <c r="K155" s="87"/>
    </row>
    <row r="156" spans="1:11" ht="25.5">
      <c r="A156" s="407"/>
      <c r="B156" s="407"/>
      <c r="C156" s="108" t="s">
        <v>506</v>
      </c>
      <c r="D156" s="178">
        <f>'[1]Прил.2 МБ'!I47</f>
        <v>25286.2</v>
      </c>
      <c r="E156" s="178">
        <v>24432</v>
      </c>
      <c r="F156" s="87"/>
      <c r="G156" s="87"/>
      <c r="H156" s="87"/>
      <c r="I156" s="87"/>
      <c r="J156" s="87"/>
      <c r="K156" s="87"/>
    </row>
    <row r="157" spans="1:11" ht="25.5">
      <c r="A157" s="407"/>
      <c r="B157" s="407"/>
      <c r="C157" s="108" t="s">
        <v>9</v>
      </c>
      <c r="D157" s="178">
        <v>0</v>
      </c>
      <c r="E157" s="178">
        <v>0</v>
      </c>
      <c r="F157" s="87"/>
      <c r="G157" s="87"/>
      <c r="H157" s="87"/>
      <c r="I157" s="87"/>
      <c r="J157" s="87"/>
      <c r="K157" s="87"/>
    </row>
    <row r="158" spans="1:11" ht="25.5">
      <c r="A158" s="408"/>
      <c r="B158" s="408"/>
      <c r="C158" s="108" t="s">
        <v>507</v>
      </c>
      <c r="D158" s="178">
        <v>0</v>
      </c>
      <c r="E158" s="178">
        <v>0</v>
      </c>
      <c r="F158" s="87"/>
      <c r="G158" s="87"/>
      <c r="H158" s="87"/>
      <c r="I158" s="87"/>
      <c r="J158" s="87"/>
      <c r="K158" s="87"/>
    </row>
    <row r="159" spans="1:11" ht="15" customHeight="1">
      <c r="A159" s="431" t="s">
        <v>227</v>
      </c>
      <c r="B159" s="431" t="s">
        <v>228</v>
      </c>
      <c r="C159" s="181" t="s">
        <v>508</v>
      </c>
      <c r="D159" s="183">
        <f>SUM(D160:D164)</f>
        <v>2016.4</v>
      </c>
      <c r="E159" s="177">
        <f>SUM(E160:E164)</f>
        <v>2015.3</v>
      </c>
      <c r="F159" s="87"/>
      <c r="G159" s="87"/>
      <c r="H159" s="87"/>
      <c r="I159" s="87"/>
      <c r="J159" s="87"/>
      <c r="K159" s="87"/>
    </row>
    <row r="160" spans="1:11" ht="25.5">
      <c r="A160" s="431"/>
      <c r="B160" s="431"/>
      <c r="C160" s="108" t="s">
        <v>504</v>
      </c>
      <c r="D160" s="178">
        <v>0</v>
      </c>
      <c r="E160" s="178">
        <v>0</v>
      </c>
      <c r="F160" s="87"/>
      <c r="G160" s="87"/>
      <c r="H160" s="87"/>
      <c r="I160" s="87"/>
      <c r="J160" s="87"/>
      <c r="K160" s="87"/>
    </row>
    <row r="161" spans="1:11" ht="25.5">
      <c r="A161" s="431"/>
      <c r="B161" s="431"/>
      <c r="C161" s="108" t="s">
        <v>505</v>
      </c>
      <c r="D161" s="178">
        <v>0</v>
      </c>
      <c r="E161" s="178">
        <v>0</v>
      </c>
      <c r="F161" s="87"/>
      <c r="G161" s="87"/>
      <c r="H161" s="87"/>
      <c r="I161" s="87"/>
      <c r="J161" s="87"/>
      <c r="K161" s="87"/>
    </row>
    <row r="162" spans="1:11" ht="25.5">
      <c r="A162" s="431"/>
      <c r="B162" s="431"/>
      <c r="C162" s="108" t="s">
        <v>506</v>
      </c>
      <c r="D162" s="178">
        <f>'[1]Прил.2 МБ'!I48</f>
        <v>2016.4</v>
      </c>
      <c r="E162" s="178">
        <v>2015.3</v>
      </c>
      <c r="F162" s="87"/>
      <c r="G162" s="87"/>
      <c r="H162" s="87"/>
      <c r="I162" s="87"/>
      <c r="J162" s="87"/>
      <c r="K162" s="87"/>
    </row>
    <row r="163" spans="1:11" ht="25.5">
      <c r="A163" s="431"/>
      <c r="B163" s="431"/>
      <c r="C163" s="108" t="s">
        <v>9</v>
      </c>
      <c r="D163" s="178">
        <v>0</v>
      </c>
      <c r="E163" s="178">
        <v>0</v>
      </c>
      <c r="F163" s="87"/>
      <c r="G163" s="87"/>
      <c r="H163" s="87"/>
      <c r="I163" s="87"/>
      <c r="J163" s="87"/>
      <c r="K163" s="87"/>
    </row>
    <row r="164" spans="1:11" ht="25.5">
      <c r="A164" s="431"/>
      <c r="B164" s="431"/>
      <c r="C164" s="108" t="s">
        <v>507</v>
      </c>
      <c r="D164" s="178">
        <v>0</v>
      </c>
      <c r="E164" s="178">
        <v>0</v>
      </c>
      <c r="F164" s="87"/>
      <c r="G164" s="87"/>
      <c r="H164" s="87"/>
      <c r="I164" s="87"/>
      <c r="J164" s="87"/>
      <c r="K164" s="87"/>
    </row>
    <row r="165" spans="1:11" ht="15" customHeight="1">
      <c r="A165" s="431" t="s">
        <v>229</v>
      </c>
      <c r="B165" s="431" t="s">
        <v>230</v>
      </c>
      <c r="C165" s="181" t="s">
        <v>508</v>
      </c>
      <c r="D165" s="183">
        <f>SUM(D166:D170)</f>
        <v>9868.5</v>
      </c>
      <c r="E165" s="177">
        <f>SUM(E166:E170)</f>
        <v>9119.7000000000007</v>
      </c>
      <c r="F165" s="87"/>
      <c r="G165" s="87"/>
      <c r="H165" s="87"/>
      <c r="I165" s="87"/>
      <c r="J165" s="87"/>
      <c r="K165" s="87"/>
    </row>
    <row r="166" spans="1:11" ht="25.5">
      <c r="A166" s="431"/>
      <c r="B166" s="431"/>
      <c r="C166" s="108" t="s">
        <v>504</v>
      </c>
      <c r="D166" s="178">
        <v>0</v>
      </c>
      <c r="E166" s="178">
        <v>0</v>
      </c>
    </row>
    <row r="167" spans="1:11" ht="25.5">
      <c r="A167" s="431"/>
      <c r="B167" s="431"/>
      <c r="C167" s="108" t="s">
        <v>505</v>
      </c>
      <c r="D167" s="176">
        <v>0</v>
      </c>
      <c r="E167" s="176">
        <v>0</v>
      </c>
    </row>
    <row r="168" spans="1:11" ht="25.5">
      <c r="A168" s="431"/>
      <c r="B168" s="431"/>
      <c r="C168" s="108" t="s">
        <v>506</v>
      </c>
      <c r="D168" s="176">
        <v>9868.5</v>
      </c>
      <c r="E168" s="176">
        <v>9119.7000000000007</v>
      </c>
    </row>
    <row r="169" spans="1:11" ht="25.5">
      <c r="A169" s="431"/>
      <c r="B169" s="431"/>
      <c r="C169" s="108" t="s">
        <v>9</v>
      </c>
      <c r="D169" s="176">
        <v>0</v>
      </c>
      <c r="E169" s="176">
        <v>0</v>
      </c>
    </row>
    <row r="170" spans="1:11" ht="25.5">
      <c r="A170" s="431"/>
      <c r="B170" s="431"/>
      <c r="C170" s="108" t="s">
        <v>507</v>
      </c>
      <c r="D170" s="176">
        <v>0</v>
      </c>
      <c r="E170" s="176">
        <v>0</v>
      </c>
    </row>
    <row r="171" spans="1:11" ht="12.75" customHeight="1">
      <c r="A171" s="405" t="s">
        <v>231</v>
      </c>
      <c r="B171" s="405" t="s">
        <v>73</v>
      </c>
      <c r="C171" s="181" t="s">
        <v>508</v>
      </c>
      <c r="D171" s="183">
        <f>SUM(D172:D176)</f>
        <v>131405.4</v>
      </c>
      <c r="E171" s="177">
        <f>SUM(E172:E176)</f>
        <v>44022.5</v>
      </c>
    </row>
    <row r="172" spans="1:11" ht="25.5">
      <c r="A172" s="405"/>
      <c r="B172" s="405"/>
      <c r="C172" s="108" t="s">
        <v>504</v>
      </c>
      <c r="D172" s="176">
        <v>0</v>
      </c>
      <c r="E172" s="176">
        <v>0</v>
      </c>
    </row>
    <row r="173" spans="1:11" ht="25.5">
      <c r="A173" s="405"/>
      <c r="B173" s="405"/>
      <c r="C173" s="108" t="s">
        <v>505</v>
      </c>
      <c r="D173" s="176">
        <v>0</v>
      </c>
      <c r="E173" s="176">
        <v>0</v>
      </c>
    </row>
    <row r="174" spans="1:11" ht="25.5">
      <c r="A174" s="405"/>
      <c r="B174" s="405"/>
      <c r="C174" s="108" t="s">
        <v>506</v>
      </c>
      <c r="D174" s="176">
        <v>131405.4</v>
      </c>
      <c r="E174" s="176">
        <v>44022.5</v>
      </c>
      <c r="H174" s="84">
        <v>120973.6</v>
      </c>
      <c r="I174" s="84">
        <v>0</v>
      </c>
    </row>
    <row r="175" spans="1:11" ht="25.5">
      <c r="A175" s="405"/>
      <c r="B175" s="405"/>
      <c r="C175" s="108" t="s">
        <v>9</v>
      </c>
      <c r="D175" s="176">
        <v>0</v>
      </c>
      <c r="E175" s="176">
        <v>0</v>
      </c>
    </row>
    <row r="176" spans="1:11" ht="25.5">
      <c r="A176" s="405"/>
      <c r="B176" s="405"/>
      <c r="C176" s="108" t="s">
        <v>507</v>
      </c>
      <c r="D176" s="176">
        <v>0</v>
      </c>
      <c r="E176" s="176">
        <v>0</v>
      </c>
    </row>
    <row r="177" spans="1:5" ht="12.75" customHeight="1">
      <c r="A177" s="428" t="s">
        <v>591</v>
      </c>
      <c r="B177" s="428" t="s">
        <v>592</v>
      </c>
      <c r="C177" s="181" t="s">
        <v>508</v>
      </c>
      <c r="D177" s="183">
        <f>SUM(D178:D182)</f>
        <v>2800</v>
      </c>
      <c r="E177" s="177">
        <f>SUM(E178:E182)</f>
        <v>2800</v>
      </c>
    </row>
    <row r="178" spans="1:5" ht="25.5">
      <c r="A178" s="429"/>
      <c r="B178" s="429"/>
      <c r="C178" s="108" t="s">
        <v>504</v>
      </c>
      <c r="D178" s="176">
        <f>D184</f>
        <v>2800</v>
      </c>
      <c r="E178" s="176">
        <f>E184</f>
        <v>2800</v>
      </c>
    </row>
    <row r="179" spans="1:5" ht="25.5">
      <c r="A179" s="429"/>
      <c r="B179" s="429"/>
      <c r="C179" s="108" t="s">
        <v>505</v>
      </c>
      <c r="D179" s="176">
        <f t="shared" ref="D179:E182" si="9">D185</f>
        <v>0</v>
      </c>
      <c r="E179" s="176">
        <f t="shared" si="9"/>
        <v>0</v>
      </c>
    </row>
    <row r="180" spans="1:5" ht="25.5">
      <c r="A180" s="429"/>
      <c r="B180" s="429"/>
      <c r="C180" s="108" t="s">
        <v>506</v>
      </c>
      <c r="D180" s="176">
        <f t="shared" si="9"/>
        <v>0</v>
      </c>
      <c r="E180" s="176">
        <f t="shared" si="9"/>
        <v>0</v>
      </c>
    </row>
    <row r="181" spans="1:5" ht="25.5">
      <c r="A181" s="429"/>
      <c r="B181" s="429"/>
      <c r="C181" s="108" t="s">
        <v>9</v>
      </c>
      <c r="D181" s="176">
        <f t="shared" si="9"/>
        <v>0</v>
      </c>
      <c r="E181" s="176">
        <f t="shared" si="9"/>
        <v>0</v>
      </c>
    </row>
    <row r="182" spans="1:5" ht="25.5">
      <c r="A182" s="430"/>
      <c r="B182" s="430"/>
      <c r="C182" s="108" t="s">
        <v>507</v>
      </c>
      <c r="D182" s="176">
        <f t="shared" si="9"/>
        <v>0</v>
      </c>
      <c r="E182" s="176">
        <f t="shared" si="9"/>
        <v>0</v>
      </c>
    </row>
    <row r="183" spans="1:5" ht="12.75" customHeight="1">
      <c r="A183" s="406" t="s">
        <v>593</v>
      </c>
      <c r="B183" s="406" t="s">
        <v>594</v>
      </c>
      <c r="C183" s="181" t="s">
        <v>508</v>
      </c>
      <c r="D183" s="183">
        <f>SUM(D184:D188)</f>
        <v>2800</v>
      </c>
      <c r="E183" s="177">
        <f>SUM(E184:E188)</f>
        <v>2800</v>
      </c>
    </row>
    <row r="184" spans="1:5" ht="12.75" customHeight="1">
      <c r="A184" s="407"/>
      <c r="B184" s="407"/>
      <c r="C184" s="108" t="s">
        <v>504</v>
      </c>
      <c r="D184" s="176">
        <v>2800</v>
      </c>
      <c r="E184" s="176">
        <v>2800</v>
      </c>
    </row>
    <row r="185" spans="1:5" ht="25.5">
      <c r="A185" s="407"/>
      <c r="B185" s="407"/>
      <c r="C185" s="108" t="s">
        <v>505</v>
      </c>
      <c r="D185" s="176">
        <v>0</v>
      </c>
      <c r="E185" s="176">
        <v>0</v>
      </c>
    </row>
    <row r="186" spans="1:5" ht="25.5">
      <c r="A186" s="407"/>
      <c r="B186" s="407"/>
      <c r="C186" s="108" t="s">
        <v>506</v>
      </c>
      <c r="D186" s="176">
        <v>0</v>
      </c>
      <c r="E186" s="176">
        <v>0</v>
      </c>
    </row>
    <row r="187" spans="1:5" ht="25.5">
      <c r="A187" s="407"/>
      <c r="B187" s="407"/>
      <c r="C187" s="108" t="s">
        <v>9</v>
      </c>
      <c r="D187" s="176">
        <v>0</v>
      </c>
      <c r="E187" s="176">
        <v>0</v>
      </c>
    </row>
    <row r="188" spans="1:5" ht="25.5">
      <c r="A188" s="408"/>
      <c r="B188" s="408"/>
      <c r="C188" s="108" t="s">
        <v>507</v>
      </c>
      <c r="D188" s="176">
        <v>0</v>
      </c>
      <c r="E188" s="176">
        <v>0</v>
      </c>
    </row>
    <row r="189" spans="1:5" ht="12.75">
      <c r="A189" s="432" t="s">
        <v>18</v>
      </c>
      <c r="B189" s="432" t="s">
        <v>233</v>
      </c>
      <c r="C189" s="181" t="s">
        <v>508</v>
      </c>
      <c r="D189" s="177">
        <f>SUM(D190:D194)</f>
        <v>17595.3</v>
      </c>
      <c r="E189" s="177">
        <f>SUM(E190:E194)</f>
        <v>17555.600000000002</v>
      </c>
    </row>
    <row r="190" spans="1:5" ht="12.75" customHeight="1">
      <c r="A190" s="432"/>
      <c r="B190" s="432"/>
      <c r="C190" s="108" t="s">
        <v>504</v>
      </c>
      <c r="D190" s="178">
        <f>D197+D209</f>
        <v>0</v>
      </c>
      <c r="E190" s="178">
        <f>E197+E209</f>
        <v>0</v>
      </c>
    </row>
    <row r="191" spans="1:5" ht="25.5">
      <c r="A191" s="432"/>
      <c r="B191" s="432"/>
      <c r="C191" s="108" t="s">
        <v>505</v>
      </c>
      <c r="D191" s="178">
        <f>D198+D210</f>
        <v>2460.5</v>
      </c>
      <c r="E191" s="199">
        <f>E198+E210</f>
        <v>2460.5</v>
      </c>
    </row>
    <row r="192" spans="1:5" ht="25.5">
      <c r="A192" s="432"/>
      <c r="B192" s="432"/>
      <c r="C192" s="108" t="s">
        <v>506</v>
      </c>
      <c r="D192" s="178">
        <f t="shared" ref="D192:E194" si="10">D199+D211</f>
        <v>10336.099999999999</v>
      </c>
      <c r="E192" s="178">
        <f>SUM(E211)</f>
        <v>10296.400000000001</v>
      </c>
    </row>
    <row r="193" spans="1:5" ht="25.5">
      <c r="A193" s="432"/>
      <c r="B193" s="432"/>
      <c r="C193" s="108" t="s">
        <v>9</v>
      </c>
      <c r="D193" s="178">
        <f t="shared" si="10"/>
        <v>4798.7</v>
      </c>
      <c r="E193" s="199">
        <f t="shared" si="10"/>
        <v>4798.7</v>
      </c>
    </row>
    <row r="194" spans="1:5" ht="25.5">
      <c r="A194" s="432"/>
      <c r="B194" s="432"/>
      <c r="C194" s="108" t="s">
        <v>507</v>
      </c>
      <c r="D194" s="178">
        <f t="shared" si="10"/>
        <v>0</v>
      </c>
      <c r="E194" s="178">
        <v>0</v>
      </c>
    </row>
    <row r="195" spans="1:5" ht="12.75">
      <c r="A195" s="432" t="s">
        <v>241</v>
      </c>
      <c r="B195" s="432"/>
      <c r="C195" s="432"/>
      <c r="D195" s="422"/>
      <c r="E195" s="433"/>
    </row>
    <row r="196" spans="1:5" ht="12.75" customHeight="1">
      <c r="A196" s="421" t="s">
        <v>323</v>
      </c>
      <c r="B196" s="421" t="s">
        <v>324</v>
      </c>
      <c r="C196" s="181" t="s">
        <v>508</v>
      </c>
      <c r="D196" s="177">
        <f>SUM(D202)</f>
        <v>2460.5</v>
      </c>
      <c r="E196" s="177">
        <f t="shared" ref="E196" si="11">SUM(E202)</f>
        <v>2460.5</v>
      </c>
    </row>
    <row r="197" spans="1:5" ht="25.5">
      <c r="A197" s="415"/>
      <c r="B197" s="422"/>
      <c r="C197" s="108" t="s">
        <v>504</v>
      </c>
      <c r="D197" s="178">
        <f>SUM(D203)</f>
        <v>0</v>
      </c>
      <c r="E197" s="178">
        <f>SUM(E203)</f>
        <v>0</v>
      </c>
    </row>
    <row r="198" spans="1:5" ht="25.5">
      <c r="A198" s="415"/>
      <c r="B198" s="422"/>
      <c r="C198" s="108" t="s">
        <v>505</v>
      </c>
      <c r="D198" s="178">
        <f>D204</f>
        <v>2460.5</v>
      </c>
      <c r="E198" s="199">
        <f>E204</f>
        <v>2460.5</v>
      </c>
    </row>
    <row r="199" spans="1:5" ht="25.5">
      <c r="A199" s="415"/>
      <c r="B199" s="422"/>
      <c r="C199" s="108" t="s">
        <v>506</v>
      </c>
      <c r="D199" s="178">
        <f t="shared" ref="D199:E201" si="12">SUM(D205)</f>
        <v>0</v>
      </c>
      <c r="E199" s="178">
        <f t="shared" si="12"/>
        <v>0</v>
      </c>
    </row>
    <row r="200" spans="1:5" ht="25.5">
      <c r="A200" s="415"/>
      <c r="B200" s="422"/>
      <c r="C200" s="108" t="s">
        <v>9</v>
      </c>
      <c r="D200" s="178">
        <f t="shared" si="12"/>
        <v>0</v>
      </c>
      <c r="E200" s="178">
        <f t="shared" si="12"/>
        <v>0</v>
      </c>
    </row>
    <row r="201" spans="1:5" ht="25.5">
      <c r="A201" s="416"/>
      <c r="B201" s="416"/>
      <c r="C201" s="108" t="s">
        <v>507</v>
      </c>
      <c r="D201" s="178">
        <f t="shared" si="12"/>
        <v>0</v>
      </c>
      <c r="E201" s="178">
        <f t="shared" si="12"/>
        <v>0</v>
      </c>
    </row>
    <row r="202" spans="1:5" ht="12.75" customHeight="1">
      <c r="A202" s="412" t="s">
        <v>325</v>
      </c>
      <c r="B202" s="412" t="s">
        <v>326</v>
      </c>
      <c r="C202" s="181" t="s">
        <v>508</v>
      </c>
      <c r="D202" s="177">
        <f>SUM(D203:D207)</f>
        <v>2460.5</v>
      </c>
      <c r="E202" s="177">
        <f t="shared" ref="E202" si="13">SUM(E203:E207)</f>
        <v>2460.5</v>
      </c>
    </row>
    <row r="203" spans="1:5" ht="25.5">
      <c r="A203" s="419"/>
      <c r="B203" s="419"/>
      <c r="C203" s="108" t="s">
        <v>504</v>
      </c>
      <c r="D203" s="178">
        <f>D209+D215+D221+D227+D233+D239+D245</f>
        <v>0</v>
      </c>
      <c r="E203" s="178">
        <v>0</v>
      </c>
    </row>
    <row r="204" spans="1:5" ht="25.5">
      <c r="A204" s="419"/>
      <c r="B204" s="419"/>
      <c r="C204" s="108" t="s">
        <v>505</v>
      </c>
      <c r="D204" s="178">
        <v>2460.5</v>
      </c>
      <c r="E204" s="178">
        <v>2460.5</v>
      </c>
    </row>
    <row r="205" spans="1:5" ht="25.5">
      <c r="A205" s="419"/>
      <c r="B205" s="419"/>
      <c r="C205" s="108" t="s">
        <v>506</v>
      </c>
      <c r="D205" s="178">
        <v>0</v>
      </c>
      <c r="E205" s="178">
        <v>0</v>
      </c>
    </row>
    <row r="206" spans="1:5" ht="25.5">
      <c r="A206" s="419"/>
      <c r="B206" s="419"/>
      <c r="C206" s="108" t="s">
        <v>9</v>
      </c>
      <c r="D206" s="178">
        <v>0</v>
      </c>
      <c r="E206" s="178">
        <v>0</v>
      </c>
    </row>
    <row r="207" spans="1:5" ht="25.5">
      <c r="A207" s="443"/>
      <c r="B207" s="443"/>
      <c r="C207" s="108" t="s">
        <v>507</v>
      </c>
      <c r="D207" s="178">
        <v>0</v>
      </c>
      <c r="E207" s="178">
        <v>0</v>
      </c>
    </row>
    <row r="208" spans="1:5" ht="12.75" customHeight="1">
      <c r="A208" s="421" t="s">
        <v>242</v>
      </c>
      <c r="B208" s="421" t="s">
        <v>243</v>
      </c>
      <c r="C208" s="181" t="s">
        <v>508</v>
      </c>
      <c r="D208" s="177">
        <f>SUM(D209:D213)</f>
        <v>15134.8</v>
      </c>
      <c r="E208" s="177">
        <f t="shared" ref="E208" si="14">SUM(E209:E213)</f>
        <v>15095.100000000002</v>
      </c>
    </row>
    <row r="209" spans="1:5" ht="25.5">
      <c r="A209" s="422"/>
      <c r="B209" s="422"/>
      <c r="C209" s="108" t="s">
        <v>504</v>
      </c>
      <c r="D209" s="178">
        <f>D215+D221+D227+D233+D239+D245</f>
        <v>0</v>
      </c>
      <c r="E209" s="178">
        <f>E215+E221+E227+E233+E239+E245</f>
        <v>0</v>
      </c>
    </row>
    <row r="210" spans="1:5" ht="25.5">
      <c r="A210" s="422"/>
      <c r="B210" s="422"/>
      <c r="C210" s="108" t="s">
        <v>505</v>
      </c>
      <c r="D210" s="178">
        <v>0</v>
      </c>
      <c r="E210" s="178">
        <v>0</v>
      </c>
    </row>
    <row r="211" spans="1:5" ht="25.5">
      <c r="A211" s="422"/>
      <c r="B211" s="422"/>
      <c r="C211" s="108" t="s">
        <v>506</v>
      </c>
      <c r="D211" s="178">
        <f>SUM(D217+D223+D229+D235+D241+D247)</f>
        <v>10336.099999999999</v>
      </c>
      <c r="E211" s="178">
        <f t="shared" ref="E211:E212" si="15">SUM(E217+E223+E229+E235+E241+E247)</f>
        <v>10296.400000000001</v>
      </c>
    </row>
    <row r="212" spans="1:5" ht="25.5">
      <c r="A212" s="422"/>
      <c r="B212" s="422"/>
      <c r="C212" s="108" t="s">
        <v>9</v>
      </c>
      <c r="D212" s="178">
        <f>SUM(D218+D224+D230+D236+D242+D248)</f>
        <v>4798.7</v>
      </c>
      <c r="E212" s="178">
        <f t="shared" si="15"/>
        <v>4798.7</v>
      </c>
    </row>
    <row r="213" spans="1:5" ht="25.5">
      <c r="A213" s="416"/>
      <c r="B213" s="416"/>
      <c r="C213" s="108" t="s">
        <v>507</v>
      </c>
      <c r="D213" s="178">
        <v>0</v>
      </c>
      <c r="E213" s="178">
        <v>0</v>
      </c>
    </row>
    <row r="214" spans="1:5" ht="12.75" customHeight="1">
      <c r="A214" s="412" t="s">
        <v>244</v>
      </c>
      <c r="B214" s="412" t="s">
        <v>245</v>
      </c>
      <c r="C214" s="181" t="s">
        <v>508</v>
      </c>
      <c r="D214" s="177">
        <f>SUM(D215:D219)</f>
        <v>9834.4</v>
      </c>
      <c r="E214" s="177">
        <f t="shared" ref="E214" si="16">SUM(E215:E219)</f>
        <v>9824</v>
      </c>
    </row>
    <row r="215" spans="1:5" ht="25.5">
      <c r="A215" s="419"/>
      <c r="B215" s="419"/>
      <c r="C215" s="108" t="s">
        <v>504</v>
      </c>
      <c r="D215" s="178">
        <v>0</v>
      </c>
      <c r="E215" s="178">
        <v>0</v>
      </c>
    </row>
    <row r="216" spans="1:5" ht="25.5">
      <c r="A216" s="419"/>
      <c r="B216" s="419"/>
      <c r="C216" s="108" t="s">
        <v>505</v>
      </c>
      <c r="D216" s="178">
        <v>0</v>
      </c>
      <c r="E216" s="178">
        <v>0</v>
      </c>
    </row>
    <row r="217" spans="1:5" ht="25.5">
      <c r="A217" s="420"/>
      <c r="B217" s="423"/>
      <c r="C217" s="108" t="s">
        <v>506</v>
      </c>
      <c r="D217" s="178">
        <v>5035.7</v>
      </c>
      <c r="E217" s="178">
        <v>5025.3</v>
      </c>
    </row>
    <row r="218" spans="1:5" ht="25.5">
      <c r="A218" s="420"/>
      <c r="B218" s="423"/>
      <c r="C218" s="144" t="s">
        <v>9</v>
      </c>
      <c r="D218" s="198">
        <v>4798.7</v>
      </c>
      <c r="E218" s="198">
        <v>4798.7</v>
      </c>
    </row>
    <row r="219" spans="1:5" ht="25.5">
      <c r="A219" s="414"/>
      <c r="B219" s="424"/>
      <c r="C219" s="108" t="s">
        <v>507</v>
      </c>
      <c r="D219" s="178">
        <v>0</v>
      </c>
      <c r="E219" s="178">
        <v>0</v>
      </c>
    </row>
    <row r="220" spans="1:5" ht="12.75" customHeight="1">
      <c r="A220" s="412" t="s">
        <v>246</v>
      </c>
      <c r="B220" s="412" t="s">
        <v>247</v>
      </c>
      <c r="C220" s="181" t="s">
        <v>508</v>
      </c>
      <c r="D220" s="177">
        <f>SUM(D221:D225)</f>
        <v>5185.3999999999996</v>
      </c>
      <c r="E220" s="177">
        <f t="shared" ref="E220" si="17">SUM(E221:E225)</f>
        <v>5156.1000000000004</v>
      </c>
    </row>
    <row r="221" spans="1:5" ht="25.5">
      <c r="A221" s="419"/>
      <c r="B221" s="419"/>
      <c r="C221" s="108" t="s">
        <v>504</v>
      </c>
      <c r="D221" s="178">
        <v>0</v>
      </c>
      <c r="E221" s="178">
        <v>0</v>
      </c>
    </row>
    <row r="222" spans="1:5" ht="25.5">
      <c r="A222" s="419"/>
      <c r="B222" s="419"/>
      <c r="C222" s="108" t="s">
        <v>505</v>
      </c>
      <c r="D222" s="178">
        <v>0</v>
      </c>
      <c r="E222" s="178">
        <v>0</v>
      </c>
    </row>
    <row r="223" spans="1:5" ht="25.5">
      <c r="A223" s="420"/>
      <c r="B223" s="419"/>
      <c r="C223" s="108" t="s">
        <v>506</v>
      </c>
      <c r="D223" s="178">
        <f>'[1]Прил.2 МБ'!I67</f>
        <v>5185.3999999999996</v>
      </c>
      <c r="E223" s="178">
        <v>5156.1000000000004</v>
      </c>
    </row>
    <row r="224" spans="1:5" ht="25.5">
      <c r="A224" s="420"/>
      <c r="B224" s="419"/>
      <c r="C224" s="108" t="s">
        <v>9</v>
      </c>
      <c r="D224" s="199">
        <v>0</v>
      </c>
      <c r="E224" s="199">
        <v>0</v>
      </c>
    </row>
    <row r="225" spans="1:5" ht="25.5">
      <c r="A225" s="414"/>
      <c r="B225" s="416"/>
      <c r="C225" s="108" t="s">
        <v>507</v>
      </c>
      <c r="D225" s="178">
        <v>0</v>
      </c>
      <c r="E225" s="178">
        <v>0</v>
      </c>
    </row>
    <row r="226" spans="1:5" ht="12.75" customHeight="1">
      <c r="A226" s="412" t="s">
        <v>249</v>
      </c>
      <c r="B226" s="412" t="s">
        <v>250</v>
      </c>
      <c r="C226" s="181" t="s">
        <v>508</v>
      </c>
      <c r="D226" s="177">
        <f>SUM(D227:D231)</f>
        <v>115</v>
      </c>
      <c r="E226" s="177">
        <f t="shared" ref="E226" si="18">SUM(E227:E231)</f>
        <v>115</v>
      </c>
    </row>
    <row r="227" spans="1:5" ht="25.5">
      <c r="A227" s="413"/>
      <c r="B227" s="415"/>
      <c r="C227" s="108" t="s">
        <v>504</v>
      </c>
      <c r="D227" s="178">
        <v>0</v>
      </c>
      <c r="E227" s="178">
        <v>0</v>
      </c>
    </row>
    <row r="228" spans="1:5" ht="25.5">
      <c r="A228" s="413"/>
      <c r="B228" s="415"/>
      <c r="C228" s="108" t="s">
        <v>505</v>
      </c>
      <c r="D228" s="178">
        <v>0</v>
      </c>
      <c r="E228" s="178">
        <v>0</v>
      </c>
    </row>
    <row r="229" spans="1:5" ht="25.5">
      <c r="A229" s="413"/>
      <c r="B229" s="415"/>
      <c r="C229" s="108" t="s">
        <v>506</v>
      </c>
      <c r="D229" s="178">
        <v>115</v>
      </c>
      <c r="E229" s="178">
        <v>115</v>
      </c>
    </row>
    <row r="230" spans="1:5" ht="25.5">
      <c r="A230" s="413"/>
      <c r="B230" s="415"/>
      <c r="C230" s="108" t="s">
        <v>9</v>
      </c>
      <c r="D230" s="178">
        <v>0</v>
      </c>
      <c r="E230" s="178">
        <v>0</v>
      </c>
    </row>
    <row r="231" spans="1:5" ht="25.5">
      <c r="A231" s="414"/>
      <c r="B231" s="416"/>
      <c r="C231" s="108" t="s">
        <v>507</v>
      </c>
      <c r="D231" s="178">
        <v>0</v>
      </c>
      <c r="E231" s="178">
        <v>0</v>
      </c>
    </row>
    <row r="232" spans="1:5" ht="12.75" customHeight="1">
      <c r="A232" s="412" t="s">
        <v>252</v>
      </c>
      <c r="B232" s="412" t="s">
        <v>253</v>
      </c>
      <c r="C232" s="181" t="s">
        <v>508</v>
      </c>
      <c r="D232" s="182">
        <f>SUM(D233:D237)</f>
        <v>0</v>
      </c>
      <c r="E232" s="190">
        <f t="shared" ref="E232" si="19">SUM(E233:E237)</f>
        <v>0</v>
      </c>
    </row>
    <row r="233" spans="1:5" ht="25.5">
      <c r="A233" s="413"/>
      <c r="B233" s="415"/>
      <c r="C233" s="108" t="s">
        <v>504</v>
      </c>
      <c r="D233" s="179">
        <v>0</v>
      </c>
      <c r="E233" s="191">
        <v>0</v>
      </c>
    </row>
    <row r="234" spans="1:5" ht="25.5">
      <c r="A234" s="413"/>
      <c r="B234" s="415"/>
      <c r="C234" s="108" t="s">
        <v>505</v>
      </c>
      <c r="D234" s="179">
        <v>0</v>
      </c>
      <c r="E234" s="191">
        <v>0</v>
      </c>
    </row>
    <row r="235" spans="1:5" ht="25.5">
      <c r="A235" s="413"/>
      <c r="B235" s="415"/>
      <c r="C235" s="108" t="s">
        <v>506</v>
      </c>
      <c r="D235" s="179">
        <v>0</v>
      </c>
      <c r="E235" s="191">
        <v>0</v>
      </c>
    </row>
    <row r="236" spans="1:5" ht="25.5">
      <c r="A236" s="413"/>
      <c r="B236" s="415"/>
      <c r="C236" s="108" t="s">
        <v>9</v>
      </c>
      <c r="D236" s="179">
        <v>0</v>
      </c>
      <c r="E236" s="191">
        <v>0</v>
      </c>
    </row>
    <row r="237" spans="1:5" ht="25.5">
      <c r="A237" s="414"/>
      <c r="B237" s="416"/>
      <c r="C237" s="108" t="s">
        <v>507</v>
      </c>
      <c r="D237" s="179">
        <v>0</v>
      </c>
      <c r="E237" s="191">
        <v>0</v>
      </c>
    </row>
    <row r="238" spans="1:5" ht="12.75" customHeight="1">
      <c r="A238" s="412" t="s">
        <v>254</v>
      </c>
      <c r="B238" s="412" t="s">
        <v>255</v>
      </c>
      <c r="C238" s="181" t="s">
        <v>508</v>
      </c>
      <c r="D238" s="182">
        <f>SUM(D239:D243)</f>
        <v>0</v>
      </c>
      <c r="E238" s="190">
        <f t="shared" ref="E238" si="20">SUM(E239:E243)</f>
        <v>0</v>
      </c>
    </row>
    <row r="239" spans="1:5" ht="25.5">
      <c r="A239" s="413"/>
      <c r="B239" s="415"/>
      <c r="C239" s="108" t="s">
        <v>504</v>
      </c>
      <c r="D239" s="178">
        <v>0</v>
      </c>
      <c r="E239" s="192">
        <v>0</v>
      </c>
    </row>
    <row r="240" spans="1:5" ht="25.5">
      <c r="A240" s="413"/>
      <c r="B240" s="415"/>
      <c r="C240" s="108" t="s">
        <v>505</v>
      </c>
      <c r="D240" s="178">
        <v>0</v>
      </c>
      <c r="E240" s="192">
        <v>0</v>
      </c>
    </row>
    <row r="241" spans="1:12" ht="25.5">
      <c r="A241" s="413"/>
      <c r="B241" s="415"/>
      <c r="C241" s="108" t="s">
        <v>506</v>
      </c>
      <c r="D241" s="178">
        <v>0</v>
      </c>
      <c r="E241" s="192">
        <v>0</v>
      </c>
    </row>
    <row r="242" spans="1:12" ht="25.5">
      <c r="A242" s="413"/>
      <c r="B242" s="415"/>
      <c r="C242" s="108" t="s">
        <v>9</v>
      </c>
      <c r="D242" s="178">
        <v>0</v>
      </c>
      <c r="E242" s="192">
        <v>0</v>
      </c>
    </row>
    <row r="243" spans="1:12" ht="25.5">
      <c r="A243" s="413"/>
      <c r="B243" s="415"/>
      <c r="C243" s="108" t="s">
        <v>507</v>
      </c>
      <c r="D243" s="178">
        <v>0</v>
      </c>
      <c r="E243" s="192">
        <v>0</v>
      </c>
    </row>
    <row r="244" spans="1:12" ht="12.75">
      <c r="A244" s="412" t="s">
        <v>256</v>
      </c>
      <c r="B244" s="412" t="s">
        <v>257</v>
      </c>
      <c r="C244" s="181" t="s">
        <v>508</v>
      </c>
      <c r="D244" s="98">
        <f>SUM(D245:D249)</f>
        <v>0</v>
      </c>
      <c r="E244" s="98">
        <f t="shared" ref="E244" si="21">SUM(E245:E249)</f>
        <v>0</v>
      </c>
    </row>
    <row r="245" spans="1:12" ht="25.5">
      <c r="A245" s="413"/>
      <c r="B245" s="415"/>
      <c r="C245" s="108" t="s">
        <v>504</v>
      </c>
      <c r="D245" s="99">
        <v>0</v>
      </c>
      <c r="E245" s="99">
        <v>0</v>
      </c>
    </row>
    <row r="246" spans="1:12" ht="25.5">
      <c r="A246" s="413"/>
      <c r="B246" s="415"/>
      <c r="C246" s="108" t="s">
        <v>505</v>
      </c>
      <c r="D246" s="99">
        <v>0</v>
      </c>
      <c r="E246" s="99">
        <v>0</v>
      </c>
    </row>
    <row r="247" spans="1:12" ht="25.5">
      <c r="A247" s="413"/>
      <c r="B247" s="415"/>
      <c r="C247" s="108" t="s">
        <v>506</v>
      </c>
      <c r="D247" s="99">
        <v>0</v>
      </c>
      <c r="E247" s="99">
        <v>0</v>
      </c>
    </row>
    <row r="248" spans="1:12" ht="25.5">
      <c r="A248" s="413"/>
      <c r="B248" s="415"/>
      <c r="C248" s="108" t="s">
        <v>9</v>
      </c>
      <c r="D248" s="99">
        <v>0</v>
      </c>
      <c r="E248" s="99">
        <v>0</v>
      </c>
    </row>
    <row r="249" spans="1:12" ht="25.5">
      <c r="A249" s="414"/>
      <c r="B249" s="416"/>
      <c r="C249" s="108" t="s">
        <v>507</v>
      </c>
      <c r="D249" s="99">
        <v>0</v>
      </c>
      <c r="E249" s="99">
        <v>0</v>
      </c>
    </row>
    <row r="250" spans="1:12" ht="12.75">
      <c r="A250" s="417" t="s">
        <v>74</v>
      </c>
      <c r="B250" s="418" t="s">
        <v>327</v>
      </c>
      <c r="C250" s="181" t="s">
        <v>508</v>
      </c>
      <c r="D250" s="177">
        <f t="shared" ref="D250:E250" si="22">SUM(D251:D255)</f>
        <v>5660.7</v>
      </c>
      <c r="E250" s="177">
        <f t="shared" si="22"/>
        <v>5544.6999999999989</v>
      </c>
    </row>
    <row r="251" spans="1:12" ht="25.5">
      <c r="A251" s="417"/>
      <c r="B251" s="418"/>
      <c r="C251" s="108" t="s">
        <v>504</v>
      </c>
      <c r="D251" s="91">
        <f>D258+D264+D270+D276+D282+D288+D293+D299+D305+D311+D318+D324+D330+D336+D342+D348+D355+D361+D367</f>
        <v>0</v>
      </c>
      <c r="E251" s="100">
        <f>E258+E264+E270+E276+E282+E288+E293+E299+E305+E311+E318+E324+E330+E336+E342+E348+E355+E361+E367</f>
        <v>0</v>
      </c>
    </row>
    <row r="252" spans="1:12" ht="25.5">
      <c r="A252" s="417"/>
      <c r="B252" s="418"/>
      <c r="C252" s="108" t="s">
        <v>505</v>
      </c>
      <c r="D252" s="91">
        <f t="shared" ref="D252:E255" si="23">D259+D265+D271+D277+D283+D289+D294+D300+D306+D312+D319+D325+D331+D337+D343+D349+D356+D362+D368</f>
        <v>0</v>
      </c>
      <c r="E252" s="100">
        <f t="shared" si="23"/>
        <v>0</v>
      </c>
    </row>
    <row r="253" spans="1:12" ht="25.5">
      <c r="A253" s="417"/>
      <c r="B253" s="418"/>
      <c r="C253" s="108" t="s">
        <v>506</v>
      </c>
      <c r="D253" s="91">
        <f>D260+D320+D357</f>
        <v>5518.7</v>
      </c>
      <c r="E253" s="91">
        <f>E260+E320+E357</f>
        <v>5402.6999999999989</v>
      </c>
    </row>
    <row r="254" spans="1:12" ht="25.5">
      <c r="A254" s="417"/>
      <c r="B254" s="418"/>
      <c r="C254" s="108" t="s">
        <v>9</v>
      </c>
      <c r="D254" s="91">
        <f>D261+D321+D358</f>
        <v>142</v>
      </c>
      <c r="E254" s="91">
        <f>E261+E321+E358</f>
        <v>142</v>
      </c>
    </row>
    <row r="255" spans="1:12" ht="25.5">
      <c r="A255" s="417"/>
      <c r="B255" s="418"/>
      <c r="C255" s="108" t="s">
        <v>507</v>
      </c>
      <c r="D255" s="91">
        <v>0</v>
      </c>
      <c r="E255" s="100">
        <f t="shared" si="23"/>
        <v>0</v>
      </c>
      <c r="F255" s="87"/>
      <c r="G255" s="87"/>
      <c r="H255" s="87"/>
      <c r="I255" s="87"/>
      <c r="J255" s="87"/>
      <c r="K255" s="87"/>
      <c r="L255" s="87"/>
    </row>
    <row r="256" spans="1:12" ht="12.75" customHeight="1">
      <c r="A256" s="418" t="s">
        <v>264</v>
      </c>
      <c r="B256" s="418"/>
      <c r="C256" s="418"/>
      <c r="D256" s="418"/>
      <c r="E256" s="418"/>
      <c r="F256" s="88"/>
      <c r="G256" s="88"/>
      <c r="H256" s="88"/>
      <c r="I256" s="88"/>
      <c r="J256" s="88"/>
      <c r="K256" s="87"/>
      <c r="L256" s="87"/>
    </row>
    <row r="257" spans="1:12" ht="12.75">
      <c r="A257" s="428" t="s">
        <v>265</v>
      </c>
      <c r="B257" s="425" t="s">
        <v>266</v>
      </c>
      <c r="C257" s="181" t="s">
        <v>508</v>
      </c>
      <c r="D257" s="183">
        <f>SUM(D258:D262)</f>
        <v>4463.5</v>
      </c>
      <c r="E257" s="177">
        <f>SUM(E258:E262)</f>
        <v>4418.0999999999995</v>
      </c>
      <c r="F257" s="87"/>
      <c r="G257" s="87"/>
      <c r="H257" s="87"/>
      <c r="I257" s="87"/>
      <c r="J257" s="87"/>
      <c r="K257" s="87"/>
      <c r="L257" s="87"/>
    </row>
    <row r="258" spans="1:12" ht="25.5">
      <c r="A258" s="429"/>
      <c r="B258" s="426"/>
      <c r="C258" s="108" t="s">
        <v>504</v>
      </c>
      <c r="D258" s="178">
        <f>D264+D270+D276+D282+D288+D293+D299+D311</f>
        <v>0</v>
      </c>
      <c r="E258" s="178">
        <f>E264+E270+E276+E282+E288+E293+E299+E311</f>
        <v>0</v>
      </c>
      <c r="F258" s="87"/>
      <c r="G258" s="87"/>
      <c r="H258" s="87"/>
      <c r="I258" s="87"/>
      <c r="J258" s="87"/>
      <c r="K258" s="87"/>
      <c r="L258" s="87"/>
    </row>
    <row r="259" spans="1:12" ht="25.5">
      <c r="A259" s="429"/>
      <c r="B259" s="426"/>
      <c r="C259" s="108" t="s">
        <v>505</v>
      </c>
      <c r="D259" s="178">
        <f t="shared" ref="D259:E259" si="24">D265+D271+D277+D283+D289+D294+D300+D312</f>
        <v>0</v>
      </c>
      <c r="E259" s="178">
        <f t="shared" si="24"/>
        <v>0</v>
      </c>
      <c r="F259" s="87"/>
      <c r="G259" s="87"/>
      <c r="H259" s="87"/>
      <c r="I259" s="87"/>
      <c r="J259" s="87"/>
      <c r="K259" s="87"/>
      <c r="L259" s="87"/>
    </row>
    <row r="260" spans="1:12" ht="25.5">
      <c r="A260" s="429"/>
      <c r="B260" s="426"/>
      <c r="C260" s="108" t="s">
        <v>506</v>
      </c>
      <c r="D260" s="178">
        <f>D266+D272+D278+D284+D290+D295+D301+D313+D307</f>
        <v>4321.5</v>
      </c>
      <c r="E260" s="178">
        <f>E266+E272+E278+E284+E290+E295+E301+E313+E307</f>
        <v>4276.0999999999995</v>
      </c>
      <c r="F260" s="87"/>
      <c r="G260" s="87"/>
      <c r="H260" s="87"/>
      <c r="I260" s="87"/>
      <c r="J260" s="87"/>
      <c r="K260" s="87"/>
      <c r="L260" s="87"/>
    </row>
    <row r="261" spans="1:12" ht="25.5">
      <c r="A261" s="429"/>
      <c r="B261" s="426"/>
      <c r="C261" s="108" t="s">
        <v>9</v>
      </c>
      <c r="D261" s="178">
        <f t="shared" ref="D261:E262" si="25">D267+D273+D279+D285+D291+D296+D302+D314+D308</f>
        <v>142</v>
      </c>
      <c r="E261" s="178">
        <f t="shared" si="25"/>
        <v>142</v>
      </c>
      <c r="F261" s="87"/>
      <c r="G261" s="87"/>
      <c r="H261" s="87"/>
      <c r="I261" s="87"/>
      <c r="J261" s="87"/>
      <c r="K261" s="87"/>
      <c r="L261" s="87"/>
    </row>
    <row r="262" spans="1:12" ht="25.5">
      <c r="A262" s="430"/>
      <c r="B262" s="427"/>
      <c r="C262" s="108" t="s">
        <v>507</v>
      </c>
      <c r="D262" s="178">
        <f t="shared" si="25"/>
        <v>0</v>
      </c>
      <c r="E262" s="178">
        <f t="shared" si="25"/>
        <v>0</v>
      </c>
      <c r="F262" s="87"/>
      <c r="G262" s="87"/>
      <c r="H262" s="87"/>
      <c r="I262" s="87"/>
      <c r="J262" s="87"/>
      <c r="K262" s="87"/>
      <c r="L262" s="87"/>
    </row>
    <row r="263" spans="1:12" ht="12.75">
      <c r="A263" s="406" t="s">
        <v>267</v>
      </c>
      <c r="B263" s="409" t="s">
        <v>268</v>
      </c>
      <c r="C263" s="181" t="s">
        <v>508</v>
      </c>
      <c r="D263" s="183">
        <f>SUM(D264:D268)</f>
        <v>594.79999999999995</v>
      </c>
      <c r="E263" s="177">
        <f>SUM(E264:E268)</f>
        <v>594.79999999999995</v>
      </c>
      <c r="F263" s="87"/>
      <c r="G263" s="87"/>
      <c r="H263" s="87"/>
      <c r="I263" s="87"/>
      <c r="J263" s="87"/>
      <c r="K263" s="87"/>
      <c r="L263" s="87"/>
    </row>
    <row r="264" spans="1:12" ht="25.5">
      <c r="A264" s="407"/>
      <c r="B264" s="410"/>
      <c r="C264" s="108" t="s">
        <v>504</v>
      </c>
      <c r="D264" s="178">
        <v>0</v>
      </c>
      <c r="E264" s="178">
        <v>0</v>
      </c>
      <c r="F264" s="87"/>
      <c r="G264" s="87"/>
      <c r="H264" s="87"/>
      <c r="I264" s="87"/>
      <c r="J264" s="87"/>
      <c r="K264" s="87"/>
      <c r="L264" s="87"/>
    </row>
    <row r="265" spans="1:12" ht="25.5">
      <c r="A265" s="407"/>
      <c r="B265" s="410"/>
      <c r="C265" s="108" t="s">
        <v>505</v>
      </c>
      <c r="D265" s="178">
        <v>0</v>
      </c>
      <c r="E265" s="178">
        <v>0</v>
      </c>
      <c r="F265" s="87"/>
      <c r="G265" s="87"/>
      <c r="H265" s="87"/>
      <c r="I265" s="87"/>
      <c r="J265" s="87"/>
      <c r="K265" s="87"/>
      <c r="L265" s="87"/>
    </row>
    <row r="266" spans="1:12" ht="25.5">
      <c r="A266" s="407"/>
      <c r="B266" s="410"/>
      <c r="C266" s="108" t="s">
        <v>506</v>
      </c>
      <c r="D266" s="178">
        <v>594.79999999999995</v>
      </c>
      <c r="E266" s="178">
        <v>594.79999999999995</v>
      </c>
      <c r="F266" s="87"/>
      <c r="G266" s="87"/>
      <c r="H266" s="87"/>
      <c r="I266" s="87"/>
      <c r="J266" s="87"/>
      <c r="K266" s="87"/>
      <c r="L266" s="87"/>
    </row>
    <row r="267" spans="1:12" ht="25.5">
      <c r="A267" s="407"/>
      <c r="B267" s="410"/>
      <c r="C267" s="108" t="s">
        <v>9</v>
      </c>
      <c r="D267" s="178">
        <v>0</v>
      </c>
      <c r="E267" s="178">
        <v>0</v>
      </c>
      <c r="F267" s="87"/>
      <c r="G267" s="87"/>
      <c r="H267" s="87"/>
      <c r="I267" s="87"/>
      <c r="J267" s="87"/>
      <c r="K267" s="87"/>
      <c r="L267" s="87"/>
    </row>
    <row r="268" spans="1:12" ht="25.5">
      <c r="A268" s="408"/>
      <c r="B268" s="411"/>
      <c r="C268" s="108" t="s">
        <v>507</v>
      </c>
      <c r="D268" s="178">
        <v>0</v>
      </c>
      <c r="E268" s="178">
        <v>0</v>
      </c>
      <c r="F268" s="87"/>
      <c r="G268" s="87"/>
      <c r="H268" s="87"/>
      <c r="I268" s="87"/>
      <c r="J268" s="87"/>
      <c r="K268" s="87"/>
      <c r="L268" s="87"/>
    </row>
    <row r="269" spans="1:12" ht="12.75">
      <c r="A269" s="409" t="s">
        <v>269</v>
      </c>
      <c r="B269" s="409" t="s">
        <v>270</v>
      </c>
      <c r="C269" s="181" t="s">
        <v>508</v>
      </c>
      <c r="D269" s="183">
        <f>SUM(D270:D274)</f>
        <v>193</v>
      </c>
      <c r="E269" s="177">
        <f>SUM(E270:E274)</f>
        <v>162</v>
      </c>
    </row>
    <row r="270" spans="1:12" ht="25.5">
      <c r="A270" s="410"/>
      <c r="B270" s="410"/>
      <c r="C270" s="108" t="s">
        <v>504</v>
      </c>
      <c r="D270" s="178">
        <v>0</v>
      </c>
      <c r="E270" s="178">
        <v>0</v>
      </c>
    </row>
    <row r="271" spans="1:12" ht="25.5">
      <c r="A271" s="410"/>
      <c r="B271" s="410"/>
      <c r="C271" s="108" t="s">
        <v>505</v>
      </c>
      <c r="D271" s="178">
        <v>0</v>
      </c>
      <c r="E271" s="178">
        <v>0</v>
      </c>
    </row>
    <row r="272" spans="1:12" ht="25.5">
      <c r="A272" s="410"/>
      <c r="B272" s="410"/>
      <c r="C272" s="108" t="s">
        <v>506</v>
      </c>
      <c r="D272" s="178">
        <v>193</v>
      </c>
      <c r="E272" s="178">
        <v>162</v>
      </c>
    </row>
    <row r="273" spans="1:5" ht="25.5">
      <c r="A273" s="410"/>
      <c r="B273" s="410"/>
      <c r="C273" s="108" t="s">
        <v>9</v>
      </c>
      <c r="D273" s="178">
        <v>0</v>
      </c>
      <c r="E273" s="178">
        <v>0</v>
      </c>
    </row>
    <row r="274" spans="1:5" ht="25.5">
      <c r="A274" s="411"/>
      <c r="B274" s="411"/>
      <c r="C274" s="108" t="s">
        <v>507</v>
      </c>
      <c r="D274" s="178">
        <v>0</v>
      </c>
      <c r="E274" s="178">
        <v>0</v>
      </c>
    </row>
    <row r="275" spans="1:5" ht="12.75" customHeight="1">
      <c r="A275" s="406" t="s">
        <v>271</v>
      </c>
      <c r="B275" s="409" t="s">
        <v>272</v>
      </c>
      <c r="C275" s="181" t="s">
        <v>508</v>
      </c>
      <c r="D275" s="183">
        <f>SUM(D276:D280)</f>
        <v>0</v>
      </c>
      <c r="E275" s="177">
        <f>SUM(E276:E280)</f>
        <v>0</v>
      </c>
    </row>
    <row r="276" spans="1:5" ht="25.5">
      <c r="A276" s="407"/>
      <c r="B276" s="410"/>
      <c r="C276" s="108" t="s">
        <v>504</v>
      </c>
      <c r="D276" s="178">
        <v>0</v>
      </c>
      <c r="E276" s="178">
        <v>0</v>
      </c>
    </row>
    <row r="277" spans="1:5" ht="25.5">
      <c r="A277" s="407"/>
      <c r="B277" s="410"/>
      <c r="C277" s="108" t="s">
        <v>505</v>
      </c>
      <c r="D277" s="178">
        <v>0</v>
      </c>
      <c r="E277" s="178">
        <v>0</v>
      </c>
    </row>
    <row r="278" spans="1:5" ht="25.5">
      <c r="A278" s="407"/>
      <c r="B278" s="410"/>
      <c r="C278" s="108" t="s">
        <v>506</v>
      </c>
      <c r="D278" s="178">
        <v>0</v>
      </c>
      <c r="E278" s="178">
        <v>0</v>
      </c>
    </row>
    <row r="279" spans="1:5" ht="25.5">
      <c r="A279" s="407"/>
      <c r="B279" s="410"/>
      <c r="C279" s="108" t="s">
        <v>9</v>
      </c>
      <c r="D279" s="178">
        <v>0</v>
      </c>
      <c r="E279" s="178">
        <v>0</v>
      </c>
    </row>
    <row r="280" spans="1:5" ht="12.75" customHeight="1">
      <c r="A280" s="408"/>
      <c r="B280" s="411"/>
      <c r="C280" s="108" t="s">
        <v>507</v>
      </c>
      <c r="D280" s="178">
        <v>0</v>
      </c>
      <c r="E280" s="178">
        <v>0</v>
      </c>
    </row>
    <row r="281" spans="1:5" ht="12.75">
      <c r="A281" s="406" t="s">
        <v>273</v>
      </c>
      <c r="B281" s="409" t="s">
        <v>274</v>
      </c>
      <c r="C281" s="181" t="s">
        <v>508</v>
      </c>
      <c r="D281" s="183">
        <f>SUM(D282:D286)</f>
        <v>120</v>
      </c>
      <c r="E281" s="177">
        <f>SUM(E282:E286)</f>
        <v>120</v>
      </c>
    </row>
    <row r="282" spans="1:5" ht="25.5">
      <c r="A282" s="407"/>
      <c r="B282" s="410"/>
      <c r="C282" s="108" t="s">
        <v>504</v>
      </c>
      <c r="D282" s="178">
        <v>0</v>
      </c>
      <c r="E282" s="178">
        <v>0</v>
      </c>
    </row>
    <row r="283" spans="1:5" ht="25.5">
      <c r="A283" s="407"/>
      <c r="B283" s="410"/>
      <c r="C283" s="108" t="s">
        <v>505</v>
      </c>
      <c r="D283" s="178">
        <v>0</v>
      </c>
      <c r="E283" s="178">
        <v>0</v>
      </c>
    </row>
    <row r="284" spans="1:5" ht="25.5">
      <c r="A284" s="407"/>
      <c r="B284" s="410"/>
      <c r="C284" s="108" t="s">
        <v>506</v>
      </c>
      <c r="D284" s="178">
        <v>120</v>
      </c>
      <c r="E284" s="178">
        <v>120</v>
      </c>
    </row>
    <row r="285" spans="1:5" ht="25.5">
      <c r="A285" s="407"/>
      <c r="B285" s="410"/>
      <c r="C285" s="108" t="s">
        <v>9</v>
      </c>
      <c r="D285" s="178">
        <v>0</v>
      </c>
      <c r="E285" s="178">
        <v>0</v>
      </c>
    </row>
    <row r="286" spans="1:5" ht="12.75" customHeight="1">
      <c r="A286" s="408"/>
      <c r="B286" s="411"/>
      <c r="C286" s="108" t="s">
        <v>507</v>
      </c>
      <c r="D286" s="178">
        <v>0</v>
      </c>
      <c r="E286" s="178">
        <v>0</v>
      </c>
    </row>
    <row r="287" spans="1:5" ht="12.75">
      <c r="A287" s="406" t="s">
        <v>275</v>
      </c>
      <c r="B287" s="409" t="s">
        <v>276</v>
      </c>
      <c r="C287" s="181" t="s">
        <v>508</v>
      </c>
      <c r="D287" s="178">
        <f>D290</f>
        <v>89.8</v>
      </c>
      <c r="E287" s="178">
        <f>E290</f>
        <v>89.8</v>
      </c>
    </row>
    <row r="288" spans="1:5" ht="25.5">
      <c r="A288" s="407"/>
      <c r="B288" s="410"/>
      <c r="C288" s="108" t="s">
        <v>504</v>
      </c>
      <c r="D288" s="178">
        <v>0</v>
      </c>
      <c r="E288" s="178">
        <v>0</v>
      </c>
    </row>
    <row r="289" spans="1:5" ht="25.5">
      <c r="A289" s="407"/>
      <c r="B289" s="410"/>
      <c r="C289" s="108" t="s">
        <v>505</v>
      </c>
      <c r="D289" s="178">
        <v>0</v>
      </c>
      <c r="E289" s="178">
        <v>0</v>
      </c>
    </row>
    <row r="290" spans="1:5" ht="25.5">
      <c r="A290" s="407"/>
      <c r="B290" s="410"/>
      <c r="C290" s="108" t="s">
        <v>506</v>
      </c>
      <c r="D290" s="178">
        <v>89.8</v>
      </c>
      <c r="E290" s="178">
        <v>89.8</v>
      </c>
    </row>
    <row r="291" spans="1:5" ht="25.5">
      <c r="A291" s="408"/>
      <c r="B291" s="411"/>
      <c r="C291" s="108" t="s">
        <v>9</v>
      </c>
      <c r="D291" s="178">
        <v>0</v>
      </c>
      <c r="E291" s="178">
        <v>0</v>
      </c>
    </row>
    <row r="292" spans="1:5" ht="12.75" customHeight="1">
      <c r="A292" s="406" t="s">
        <v>277</v>
      </c>
      <c r="B292" s="409" t="s">
        <v>278</v>
      </c>
      <c r="C292" s="181" t="s">
        <v>508</v>
      </c>
      <c r="D292" s="183">
        <f>SUM(D293:D297)</f>
        <v>0</v>
      </c>
      <c r="E292" s="177">
        <f>SUM(E293:E297)</f>
        <v>0</v>
      </c>
    </row>
    <row r="293" spans="1:5" ht="25.5">
      <c r="A293" s="407"/>
      <c r="B293" s="410"/>
      <c r="C293" s="108" t="s">
        <v>504</v>
      </c>
      <c r="D293" s="178">
        <v>0</v>
      </c>
      <c r="E293" s="178">
        <v>0</v>
      </c>
    </row>
    <row r="294" spans="1:5" ht="25.5">
      <c r="A294" s="407"/>
      <c r="B294" s="410"/>
      <c r="C294" s="108" t="s">
        <v>505</v>
      </c>
      <c r="D294" s="178">
        <v>0</v>
      </c>
      <c r="E294" s="178">
        <v>0</v>
      </c>
    </row>
    <row r="295" spans="1:5" ht="25.5">
      <c r="A295" s="407"/>
      <c r="B295" s="410"/>
      <c r="C295" s="108" t="s">
        <v>506</v>
      </c>
      <c r="D295" s="178">
        <v>0</v>
      </c>
      <c r="E295" s="178">
        <v>0</v>
      </c>
    </row>
    <row r="296" spans="1:5" ht="25.5">
      <c r="A296" s="407"/>
      <c r="B296" s="410"/>
      <c r="C296" s="108" t="s">
        <v>9</v>
      </c>
      <c r="D296" s="178">
        <v>0</v>
      </c>
      <c r="E296" s="178">
        <v>0</v>
      </c>
    </row>
    <row r="297" spans="1:5" ht="25.5">
      <c r="A297" s="408"/>
      <c r="B297" s="411"/>
      <c r="C297" s="108" t="s">
        <v>507</v>
      </c>
      <c r="D297" s="178">
        <v>0</v>
      </c>
      <c r="E297" s="178">
        <v>0</v>
      </c>
    </row>
    <row r="298" spans="1:5" ht="12.75" customHeight="1">
      <c r="A298" s="406" t="s">
        <v>279</v>
      </c>
      <c r="B298" s="409" t="s">
        <v>605</v>
      </c>
      <c r="C298" s="181" t="s">
        <v>508</v>
      </c>
      <c r="D298" s="183">
        <f>SUM(D299:D303)</f>
        <v>287.8</v>
      </c>
      <c r="E298" s="177">
        <f>SUM(E299:E303)</f>
        <v>287.8</v>
      </c>
    </row>
    <row r="299" spans="1:5" ht="25.5">
      <c r="A299" s="407"/>
      <c r="B299" s="410"/>
      <c r="C299" s="108" t="s">
        <v>504</v>
      </c>
      <c r="D299" s="178">
        <v>0</v>
      </c>
      <c r="E299" s="178">
        <v>0</v>
      </c>
    </row>
    <row r="300" spans="1:5" ht="25.5">
      <c r="A300" s="407"/>
      <c r="B300" s="410"/>
      <c r="C300" s="108" t="s">
        <v>505</v>
      </c>
      <c r="D300" s="178">
        <v>0</v>
      </c>
      <c r="E300" s="178">
        <v>0</v>
      </c>
    </row>
    <row r="301" spans="1:5" ht="25.5">
      <c r="A301" s="407"/>
      <c r="B301" s="410"/>
      <c r="C301" s="108" t="s">
        <v>506</v>
      </c>
      <c r="D301" s="178">
        <v>287.8</v>
      </c>
      <c r="E301" s="178">
        <v>287.8</v>
      </c>
    </row>
    <row r="302" spans="1:5" ht="25.5">
      <c r="A302" s="407"/>
      <c r="B302" s="410"/>
      <c r="C302" s="108" t="s">
        <v>9</v>
      </c>
      <c r="D302" s="178">
        <v>0</v>
      </c>
      <c r="E302" s="178">
        <v>0</v>
      </c>
    </row>
    <row r="303" spans="1:5" ht="25.5">
      <c r="A303" s="408"/>
      <c r="B303" s="411"/>
      <c r="C303" s="108" t="s">
        <v>507</v>
      </c>
      <c r="D303" s="178">
        <v>0</v>
      </c>
      <c r="E303" s="178">
        <v>0</v>
      </c>
    </row>
    <row r="304" spans="1:5" ht="34.5" customHeight="1">
      <c r="A304" s="406" t="s">
        <v>281</v>
      </c>
      <c r="B304" s="409" t="s">
        <v>282</v>
      </c>
      <c r="C304" s="181" t="s">
        <v>508</v>
      </c>
      <c r="D304" s="183">
        <f>SUM(D305:D309)</f>
        <v>3028.1</v>
      </c>
      <c r="E304" s="177">
        <f>SUM(E305:E309)</f>
        <v>3028.1</v>
      </c>
    </row>
    <row r="305" spans="1:10" ht="12.75" customHeight="1">
      <c r="A305" s="407"/>
      <c r="B305" s="410"/>
      <c r="C305" s="108" t="s">
        <v>504</v>
      </c>
      <c r="D305" s="178">
        <v>0</v>
      </c>
      <c r="E305" s="178">
        <v>0</v>
      </c>
    </row>
    <row r="306" spans="1:10" ht="25.5">
      <c r="A306" s="407"/>
      <c r="B306" s="410"/>
      <c r="C306" s="108" t="s">
        <v>505</v>
      </c>
      <c r="D306" s="178">
        <v>0</v>
      </c>
      <c r="E306" s="178">
        <v>0</v>
      </c>
    </row>
    <row r="307" spans="1:10" ht="25.5">
      <c r="A307" s="407"/>
      <c r="B307" s="410"/>
      <c r="C307" s="108" t="s">
        <v>506</v>
      </c>
      <c r="D307" s="178">
        <v>2886.1</v>
      </c>
      <c r="E307" s="178">
        <v>2886.1</v>
      </c>
    </row>
    <row r="308" spans="1:10" ht="25.5">
      <c r="A308" s="407"/>
      <c r="B308" s="410"/>
      <c r="C308" s="108" t="s">
        <v>9</v>
      </c>
      <c r="D308" s="199">
        <v>142</v>
      </c>
      <c r="E308" s="199">
        <v>142</v>
      </c>
    </row>
    <row r="309" spans="1:10" ht="25.5">
      <c r="A309" s="408"/>
      <c r="B309" s="411"/>
      <c r="C309" s="108" t="s">
        <v>507</v>
      </c>
      <c r="D309" s="178">
        <v>0</v>
      </c>
      <c r="E309" s="178">
        <v>0</v>
      </c>
    </row>
    <row r="310" spans="1:10" ht="12.75">
      <c r="A310" s="406" t="s">
        <v>283</v>
      </c>
      <c r="B310" s="409" t="s">
        <v>284</v>
      </c>
      <c r="C310" s="181" t="s">
        <v>508</v>
      </c>
      <c r="D310" s="183">
        <f>SUM(D311:D315)</f>
        <v>150</v>
      </c>
      <c r="E310" s="177">
        <f>SUM(E311:E315)</f>
        <v>135.6</v>
      </c>
    </row>
    <row r="311" spans="1:10" ht="12.75" customHeight="1">
      <c r="A311" s="407"/>
      <c r="B311" s="410"/>
      <c r="C311" s="108" t="s">
        <v>504</v>
      </c>
      <c r="D311" s="178">
        <v>0</v>
      </c>
      <c r="E311" s="178">
        <v>0</v>
      </c>
    </row>
    <row r="312" spans="1:10" ht="25.5">
      <c r="A312" s="407"/>
      <c r="B312" s="410"/>
      <c r="C312" s="108" t="s">
        <v>505</v>
      </c>
      <c r="D312" s="178">
        <v>0</v>
      </c>
      <c r="E312" s="178">
        <v>0</v>
      </c>
    </row>
    <row r="313" spans="1:10" ht="25.5">
      <c r="A313" s="407"/>
      <c r="B313" s="410"/>
      <c r="C313" s="108" t="s">
        <v>506</v>
      </c>
      <c r="D313" s="178">
        <v>150</v>
      </c>
      <c r="E313" s="178">
        <v>135.6</v>
      </c>
    </row>
    <row r="314" spans="1:10" ht="25.5">
      <c r="A314" s="407"/>
      <c r="B314" s="410"/>
      <c r="C314" s="108" t="s">
        <v>9</v>
      </c>
      <c r="D314" s="178">
        <v>0</v>
      </c>
      <c r="E314" s="178">
        <v>0</v>
      </c>
    </row>
    <row r="315" spans="1:10" ht="25.5">
      <c r="A315" s="408"/>
      <c r="B315" s="411"/>
      <c r="C315" s="108" t="s">
        <v>507</v>
      </c>
      <c r="D315" s="178">
        <v>0</v>
      </c>
      <c r="E315" s="178">
        <v>0</v>
      </c>
    </row>
    <row r="316" spans="1:10" ht="12.75">
      <c r="A316" s="434" t="s">
        <v>285</v>
      </c>
      <c r="B316" s="434"/>
      <c r="C316" s="434"/>
      <c r="D316" s="434"/>
      <c r="E316" s="434"/>
      <c r="F316" s="92"/>
      <c r="G316" s="92"/>
      <c r="H316" s="92"/>
      <c r="I316" s="92"/>
      <c r="J316" s="92"/>
    </row>
    <row r="317" spans="1:10" ht="12.75" customHeight="1">
      <c r="A317" s="428" t="s">
        <v>286</v>
      </c>
      <c r="B317" s="425" t="s">
        <v>287</v>
      </c>
      <c r="C317" s="181" t="s">
        <v>508</v>
      </c>
      <c r="D317" s="183">
        <f>SUM(D318:D322)</f>
        <v>972.3</v>
      </c>
      <c r="E317" s="177">
        <f>SUM(E318:E322)</f>
        <v>901.7</v>
      </c>
      <c r="F317" s="87"/>
      <c r="G317" s="87"/>
      <c r="H317" s="87"/>
      <c r="I317" s="87"/>
      <c r="J317" s="87"/>
    </row>
    <row r="318" spans="1:10" ht="25.5">
      <c r="A318" s="429"/>
      <c r="B318" s="426"/>
      <c r="C318" s="108" t="s">
        <v>504</v>
      </c>
      <c r="D318" s="91">
        <f>D324+D330+D336+D342+D348</f>
        <v>0</v>
      </c>
      <c r="E318" s="100">
        <f>E324+E330+E336+E342+E348</f>
        <v>0</v>
      </c>
      <c r="F318" s="87"/>
      <c r="G318" s="87"/>
      <c r="H318" s="87"/>
      <c r="I318" s="87"/>
      <c r="J318" s="87"/>
    </row>
    <row r="319" spans="1:10" ht="25.5">
      <c r="A319" s="429"/>
      <c r="B319" s="426"/>
      <c r="C319" s="108" t="s">
        <v>505</v>
      </c>
      <c r="D319" s="91">
        <f t="shared" ref="D319:E322" si="26">D325+D331+D337+D343+D349</f>
        <v>0</v>
      </c>
      <c r="E319" s="100">
        <f t="shared" si="26"/>
        <v>0</v>
      </c>
      <c r="F319" s="87"/>
      <c r="G319" s="87"/>
      <c r="H319" s="87"/>
      <c r="I319" s="87"/>
      <c r="J319" s="87"/>
    </row>
    <row r="320" spans="1:10" ht="25.5">
      <c r="A320" s="429"/>
      <c r="B320" s="426"/>
      <c r="C320" s="108" t="s">
        <v>506</v>
      </c>
      <c r="D320" s="91">
        <f>D326+D332+D338+D344+D350</f>
        <v>972.3</v>
      </c>
      <c r="E320" s="100">
        <f t="shared" si="26"/>
        <v>901.7</v>
      </c>
      <c r="F320" s="87"/>
      <c r="G320" s="87"/>
      <c r="H320" s="87"/>
      <c r="I320" s="87"/>
      <c r="J320" s="87"/>
    </row>
    <row r="321" spans="1:10" ht="25.5">
      <c r="A321" s="429"/>
      <c r="B321" s="426"/>
      <c r="C321" s="108" t="s">
        <v>9</v>
      </c>
      <c r="D321" s="91">
        <f t="shared" si="26"/>
        <v>0</v>
      </c>
      <c r="E321" s="100">
        <f t="shared" si="26"/>
        <v>0</v>
      </c>
      <c r="F321" s="87"/>
      <c r="G321" s="87"/>
      <c r="H321" s="87"/>
      <c r="I321" s="87"/>
      <c r="J321" s="87"/>
    </row>
    <row r="322" spans="1:10" ht="25.5">
      <c r="A322" s="430"/>
      <c r="B322" s="427"/>
      <c r="C322" s="108" t="s">
        <v>507</v>
      </c>
      <c r="D322" s="91">
        <f t="shared" si="26"/>
        <v>0</v>
      </c>
      <c r="E322" s="100">
        <f t="shared" si="26"/>
        <v>0</v>
      </c>
      <c r="F322" s="87"/>
      <c r="G322" s="87"/>
      <c r="H322" s="87"/>
      <c r="I322" s="87"/>
      <c r="J322" s="87"/>
    </row>
    <row r="323" spans="1:10" ht="12.75" customHeight="1">
      <c r="A323" s="406" t="s">
        <v>288</v>
      </c>
      <c r="B323" s="409" t="s">
        <v>289</v>
      </c>
      <c r="C323" s="181" t="s">
        <v>508</v>
      </c>
      <c r="D323" s="183">
        <f>SUM(D324:D328)</f>
        <v>60</v>
      </c>
      <c r="E323" s="177">
        <f>SUM(E324:E328)</f>
        <v>31.5</v>
      </c>
      <c r="F323" s="87"/>
      <c r="G323" s="87"/>
      <c r="H323" s="87"/>
      <c r="I323" s="87"/>
      <c r="J323" s="87"/>
    </row>
    <row r="324" spans="1:10" ht="25.5">
      <c r="A324" s="407"/>
      <c r="B324" s="410"/>
      <c r="C324" s="108" t="s">
        <v>504</v>
      </c>
      <c r="D324" s="91">
        <v>0</v>
      </c>
      <c r="E324" s="100">
        <v>0</v>
      </c>
      <c r="F324" s="87"/>
      <c r="G324" s="87"/>
      <c r="H324" s="87"/>
      <c r="I324" s="87"/>
      <c r="J324" s="87"/>
    </row>
    <row r="325" spans="1:10" ht="25.5">
      <c r="A325" s="407"/>
      <c r="B325" s="410"/>
      <c r="C325" s="108" t="s">
        <v>505</v>
      </c>
      <c r="D325" s="91">
        <v>0</v>
      </c>
      <c r="E325" s="100">
        <v>0</v>
      </c>
      <c r="F325" s="87"/>
      <c r="G325" s="87"/>
      <c r="H325" s="87"/>
      <c r="I325" s="87"/>
      <c r="J325" s="87"/>
    </row>
    <row r="326" spans="1:10" ht="25.5">
      <c r="A326" s="407"/>
      <c r="B326" s="410"/>
      <c r="C326" s="108" t="s">
        <v>506</v>
      </c>
      <c r="D326" s="91">
        <v>60</v>
      </c>
      <c r="E326" s="100">
        <v>31.5</v>
      </c>
      <c r="F326" s="87"/>
      <c r="G326" s="87"/>
      <c r="H326" s="87"/>
      <c r="I326" s="87"/>
      <c r="J326" s="87"/>
    </row>
    <row r="327" spans="1:10" ht="25.5">
      <c r="A327" s="407"/>
      <c r="B327" s="410"/>
      <c r="C327" s="108" t="s">
        <v>9</v>
      </c>
      <c r="D327" s="91">
        <v>0</v>
      </c>
      <c r="E327" s="100">
        <v>0</v>
      </c>
      <c r="F327" s="87"/>
      <c r="G327" s="87"/>
      <c r="H327" s="87"/>
      <c r="I327" s="87"/>
      <c r="J327" s="87"/>
    </row>
    <row r="328" spans="1:10" ht="25.5">
      <c r="A328" s="408"/>
      <c r="B328" s="411"/>
      <c r="C328" s="108" t="s">
        <v>507</v>
      </c>
      <c r="D328" s="91">
        <v>0</v>
      </c>
      <c r="E328" s="100">
        <v>0</v>
      </c>
      <c r="F328" s="87"/>
      <c r="G328" s="87"/>
      <c r="H328" s="87"/>
      <c r="I328" s="87"/>
      <c r="J328" s="87"/>
    </row>
    <row r="329" spans="1:10" ht="12.75" customHeight="1">
      <c r="A329" s="406" t="s">
        <v>291</v>
      </c>
      <c r="B329" s="409" t="s">
        <v>292</v>
      </c>
      <c r="C329" s="181" t="s">
        <v>508</v>
      </c>
      <c r="D329" s="183">
        <f>SUM(D330:D334)</f>
        <v>80</v>
      </c>
      <c r="E329" s="177">
        <f>SUM(E330:E334)</f>
        <v>80</v>
      </c>
      <c r="F329" s="87"/>
      <c r="G329" s="87"/>
      <c r="H329" s="87"/>
      <c r="I329" s="87"/>
      <c r="J329" s="87"/>
    </row>
    <row r="330" spans="1:10" ht="25.5">
      <c r="A330" s="407"/>
      <c r="B330" s="410"/>
      <c r="C330" s="108" t="s">
        <v>504</v>
      </c>
      <c r="D330" s="91">
        <v>0</v>
      </c>
      <c r="E330" s="100">
        <v>0</v>
      </c>
      <c r="F330" s="87"/>
      <c r="G330" s="87"/>
      <c r="H330" s="87"/>
      <c r="I330" s="87"/>
      <c r="J330" s="87"/>
    </row>
    <row r="331" spans="1:10" ht="25.5">
      <c r="A331" s="407"/>
      <c r="B331" s="410"/>
      <c r="C331" s="108" t="s">
        <v>505</v>
      </c>
      <c r="D331" s="91">
        <v>0</v>
      </c>
      <c r="E331" s="100">
        <v>0</v>
      </c>
      <c r="F331" s="87"/>
      <c r="G331" s="87"/>
      <c r="H331" s="87"/>
      <c r="I331" s="87"/>
      <c r="J331" s="87"/>
    </row>
    <row r="332" spans="1:10" ht="25.5">
      <c r="A332" s="407"/>
      <c r="B332" s="410"/>
      <c r="C332" s="108" t="s">
        <v>506</v>
      </c>
      <c r="D332" s="91">
        <v>80</v>
      </c>
      <c r="E332" s="100">
        <v>80</v>
      </c>
      <c r="F332" s="87"/>
      <c r="G332" s="87"/>
      <c r="H332" s="87"/>
      <c r="I332" s="87"/>
      <c r="J332" s="87"/>
    </row>
    <row r="333" spans="1:10" ht="25.5">
      <c r="A333" s="407"/>
      <c r="B333" s="410"/>
      <c r="C333" s="108" t="s">
        <v>9</v>
      </c>
      <c r="D333" s="91">
        <v>0</v>
      </c>
      <c r="E333" s="100"/>
      <c r="F333" s="87"/>
      <c r="G333" s="87"/>
      <c r="H333" s="87"/>
      <c r="I333" s="87"/>
      <c r="J333" s="87"/>
    </row>
    <row r="334" spans="1:10" ht="25.5">
      <c r="A334" s="408"/>
      <c r="B334" s="411"/>
      <c r="C334" s="108" t="s">
        <v>507</v>
      </c>
      <c r="D334" s="91">
        <v>0</v>
      </c>
      <c r="E334" s="100">
        <v>0</v>
      </c>
      <c r="F334" s="87"/>
      <c r="G334" s="87"/>
      <c r="H334" s="87"/>
      <c r="I334" s="87"/>
      <c r="J334" s="87"/>
    </row>
    <row r="335" spans="1:10" ht="12.75" customHeight="1">
      <c r="A335" s="406" t="s">
        <v>293</v>
      </c>
      <c r="B335" s="409" t="s">
        <v>294</v>
      </c>
      <c r="C335" s="181" t="s">
        <v>508</v>
      </c>
      <c r="D335" s="183">
        <f>SUM(D336:D340)</f>
        <v>14.9</v>
      </c>
      <c r="E335" s="177">
        <f>SUM(E336:E340)</f>
        <v>10.5</v>
      </c>
      <c r="F335" s="87"/>
      <c r="G335" s="87"/>
      <c r="H335" s="87"/>
      <c r="I335" s="87"/>
      <c r="J335" s="87"/>
    </row>
    <row r="336" spans="1:10" ht="25.5">
      <c r="A336" s="407"/>
      <c r="B336" s="410"/>
      <c r="C336" s="108" t="s">
        <v>504</v>
      </c>
      <c r="D336" s="91">
        <v>0</v>
      </c>
      <c r="E336" s="100">
        <v>0</v>
      </c>
      <c r="F336" s="87"/>
      <c r="G336" s="87"/>
      <c r="H336" s="87"/>
      <c r="I336" s="87"/>
      <c r="J336" s="87"/>
    </row>
    <row r="337" spans="1:11" ht="25.5">
      <c r="A337" s="407"/>
      <c r="B337" s="410"/>
      <c r="C337" s="108" t="s">
        <v>505</v>
      </c>
      <c r="D337" s="91">
        <v>0</v>
      </c>
      <c r="E337" s="100">
        <v>0</v>
      </c>
      <c r="F337" s="87"/>
      <c r="G337" s="87"/>
      <c r="H337" s="87"/>
      <c r="I337" s="87"/>
      <c r="J337" s="87"/>
    </row>
    <row r="338" spans="1:11" ht="25.5">
      <c r="A338" s="407"/>
      <c r="B338" s="410"/>
      <c r="C338" s="108" t="s">
        <v>506</v>
      </c>
      <c r="D338" s="91">
        <v>14.9</v>
      </c>
      <c r="E338" s="100">
        <v>10.5</v>
      </c>
      <c r="F338" s="87"/>
      <c r="G338" s="87"/>
      <c r="H338" s="87"/>
      <c r="I338" s="87"/>
      <c r="J338" s="87"/>
    </row>
    <row r="339" spans="1:11" ht="25.5">
      <c r="A339" s="407"/>
      <c r="B339" s="410"/>
      <c r="C339" s="108" t="s">
        <v>9</v>
      </c>
      <c r="D339" s="91">
        <v>0</v>
      </c>
      <c r="E339" s="100">
        <v>0</v>
      </c>
      <c r="F339" s="87"/>
      <c r="G339" s="87"/>
      <c r="H339" s="87"/>
      <c r="I339" s="87"/>
      <c r="J339" s="87"/>
    </row>
    <row r="340" spans="1:11" ht="25.5">
      <c r="A340" s="408"/>
      <c r="B340" s="411"/>
      <c r="C340" s="108" t="s">
        <v>507</v>
      </c>
      <c r="D340" s="91"/>
      <c r="E340" s="100">
        <v>0</v>
      </c>
      <c r="F340" s="87"/>
      <c r="G340" s="87"/>
      <c r="H340" s="87"/>
      <c r="I340" s="87"/>
      <c r="J340" s="87"/>
    </row>
    <row r="341" spans="1:11" ht="32.25" customHeight="1">
      <c r="A341" s="406" t="s">
        <v>295</v>
      </c>
      <c r="B341" s="409" t="s">
        <v>296</v>
      </c>
      <c r="C341" s="181" t="s">
        <v>508</v>
      </c>
      <c r="D341" s="183">
        <f>SUM(D342:D346)</f>
        <v>386.4</v>
      </c>
      <c r="E341" s="177">
        <f>SUM(E342:E346)</f>
        <v>386.4</v>
      </c>
    </row>
    <row r="342" spans="1:11" ht="12.75" customHeight="1">
      <c r="A342" s="407"/>
      <c r="B342" s="410"/>
      <c r="C342" s="108" t="s">
        <v>504</v>
      </c>
      <c r="D342" s="91">
        <v>0</v>
      </c>
      <c r="E342" s="100">
        <v>0</v>
      </c>
    </row>
    <row r="343" spans="1:11" ht="25.5">
      <c r="A343" s="407"/>
      <c r="B343" s="410"/>
      <c r="C343" s="108" t="s">
        <v>505</v>
      </c>
      <c r="D343" s="91">
        <v>0</v>
      </c>
      <c r="E343" s="100">
        <v>0</v>
      </c>
    </row>
    <row r="344" spans="1:11" ht="25.5">
      <c r="A344" s="407"/>
      <c r="B344" s="410"/>
      <c r="C344" s="108" t="s">
        <v>506</v>
      </c>
      <c r="D344" s="91">
        <v>386.4</v>
      </c>
      <c r="E344" s="100">
        <v>386.4</v>
      </c>
    </row>
    <row r="345" spans="1:11" ht="25.5">
      <c r="A345" s="407"/>
      <c r="B345" s="410"/>
      <c r="C345" s="108" t="s">
        <v>9</v>
      </c>
      <c r="D345" s="91">
        <v>0</v>
      </c>
      <c r="E345" s="100">
        <v>0</v>
      </c>
    </row>
    <row r="346" spans="1:11" ht="25.5">
      <c r="A346" s="408"/>
      <c r="B346" s="411"/>
      <c r="C346" s="108" t="s">
        <v>507</v>
      </c>
      <c r="D346" s="91">
        <v>0</v>
      </c>
      <c r="E346" s="100">
        <v>0</v>
      </c>
    </row>
    <row r="347" spans="1:11" ht="12.75">
      <c r="A347" s="406" t="s">
        <v>298</v>
      </c>
      <c r="B347" s="409" t="s">
        <v>299</v>
      </c>
      <c r="C347" s="181" t="s">
        <v>508</v>
      </c>
      <c r="D347" s="183">
        <f>SUM(D348:D352)</f>
        <v>431</v>
      </c>
      <c r="E347" s="177">
        <f>SUM(E348:E352)</f>
        <v>393.3</v>
      </c>
      <c r="F347" s="87"/>
      <c r="G347" s="87"/>
      <c r="H347" s="87"/>
      <c r="I347" s="87"/>
      <c r="J347" s="87"/>
      <c r="K347" s="87"/>
    </row>
    <row r="348" spans="1:11" ht="12.75" customHeight="1">
      <c r="A348" s="407"/>
      <c r="B348" s="410"/>
      <c r="C348" s="108" t="s">
        <v>504</v>
      </c>
      <c r="D348" s="91">
        <v>0</v>
      </c>
      <c r="E348" s="100">
        <v>0</v>
      </c>
      <c r="F348" s="87"/>
      <c r="G348" s="87"/>
      <c r="H348" s="87"/>
      <c r="I348" s="87"/>
      <c r="J348" s="87"/>
      <c r="K348" s="87"/>
    </row>
    <row r="349" spans="1:11" ht="25.5">
      <c r="A349" s="407"/>
      <c r="B349" s="410"/>
      <c r="C349" s="108" t="s">
        <v>505</v>
      </c>
      <c r="D349" s="91">
        <v>0</v>
      </c>
      <c r="E349" s="100">
        <v>0</v>
      </c>
      <c r="F349" s="87"/>
      <c r="G349" s="87"/>
      <c r="H349" s="87"/>
      <c r="I349" s="87"/>
      <c r="J349" s="87"/>
      <c r="K349" s="87"/>
    </row>
    <row r="350" spans="1:11" ht="25.5">
      <c r="A350" s="407"/>
      <c r="B350" s="410"/>
      <c r="C350" s="108" t="s">
        <v>506</v>
      </c>
      <c r="D350" s="91">
        <v>431</v>
      </c>
      <c r="E350" s="100">
        <v>393.3</v>
      </c>
      <c r="F350" s="87"/>
      <c r="G350" s="87"/>
      <c r="H350" s="87"/>
      <c r="I350" s="87"/>
      <c r="J350" s="87"/>
      <c r="K350" s="87"/>
    </row>
    <row r="351" spans="1:11" ht="25.5">
      <c r="A351" s="407"/>
      <c r="B351" s="410"/>
      <c r="C351" s="108" t="s">
        <v>9</v>
      </c>
      <c r="D351" s="91">
        <v>0</v>
      </c>
      <c r="E351" s="100">
        <v>0</v>
      </c>
      <c r="F351" s="87"/>
      <c r="G351" s="87"/>
      <c r="H351" s="87"/>
      <c r="I351" s="87"/>
      <c r="J351" s="87"/>
      <c r="K351" s="87"/>
    </row>
    <row r="352" spans="1:11" ht="25.5">
      <c r="A352" s="408"/>
      <c r="B352" s="411"/>
      <c r="C352" s="108" t="s">
        <v>507</v>
      </c>
      <c r="D352" s="91">
        <v>0</v>
      </c>
      <c r="E352" s="100">
        <v>0</v>
      </c>
      <c r="F352" s="87"/>
      <c r="G352" s="87"/>
      <c r="H352" s="87"/>
      <c r="I352" s="87"/>
      <c r="J352" s="87"/>
      <c r="K352" s="87"/>
    </row>
    <row r="353" spans="1:11" ht="12.75">
      <c r="A353" s="405" t="s">
        <v>300</v>
      </c>
      <c r="B353" s="405"/>
      <c r="C353" s="405"/>
      <c r="D353" s="405"/>
      <c r="E353" s="405"/>
      <c r="F353" s="94"/>
      <c r="G353" s="94"/>
      <c r="H353" s="94"/>
      <c r="I353" s="94"/>
      <c r="J353" s="94"/>
      <c r="K353" s="87"/>
    </row>
    <row r="354" spans="1:11" ht="12.75" customHeight="1">
      <c r="A354" s="428" t="s">
        <v>301</v>
      </c>
      <c r="B354" s="425" t="s">
        <v>302</v>
      </c>
      <c r="C354" s="181" t="s">
        <v>508</v>
      </c>
      <c r="D354" s="183">
        <f>SUM(D355:D359)</f>
        <v>224.9</v>
      </c>
      <c r="E354" s="177">
        <f>SUM(E355:E359)</f>
        <v>224.9</v>
      </c>
      <c r="F354" s="87"/>
      <c r="G354" s="87"/>
      <c r="H354" s="87"/>
      <c r="I354" s="87"/>
      <c r="J354" s="87"/>
      <c r="K354" s="87"/>
    </row>
    <row r="355" spans="1:11" ht="25.5">
      <c r="A355" s="429"/>
      <c r="B355" s="426"/>
      <c r="C355" s="108" t="s">
        <v>504</v>
      </c>
      <c r="D355" s="91">
        <f>D361+D367</f>
        <v>0</v>
      </c>
      <c r="E355" s="100">
        <f>E361+E367</f>
        <v>0</v>
      </c>
      <c r="F355" s="87"/>
      <c r="G355" s="87"/>
      <c r="H355" s="87"/>
      <c r="I355" s="87"/>
      <c r="J355" s="87"/>
      <c r="K355" s="87"/>
    </row>
    <row r="356" spans="1:11" ht="25.5">
      <c r="A356" s="429"/>
      <c r="B356" s="426"/>
      <c r="C356" s="108" t="s">
        <v>505</v>
      </c>
      <c r="D356" s="91">
        <f t="shared" ref="D356:E359" si="27">D362+D368</f>
        <v>0</v>
      </c>
      <c r="E356" s="100">
        <f t="shared" si="27"/>
        <v>0</v>
      </c>
      <c r="F356" s="87"/>
      <c r="G356" s="87"/>
      <c r="H356" s="87"/>
      <c r="I356" s="87"/>
      <c r="J356" s="87"/>
      <c r="K356" s="87"/>
    </row>
    <row r="357" spans="1:11" ht="25.5">
      <c r="A357" s="429"/>
      <c r="B357" s="426"/>
      <c r="C357" s="108" t="s">
        <v>506</v>
      </c>
      <c r="D357" s="91">
        <f t="shared" si="27"/>
        <v>224.9</v>
      </c>
      <c r="E357" s="100">
        <f t="shared" si="27"/>
        <v>224.9</v>
      </c>
      <c r="F357" s="87"/>
      <c r="G357" s="87"/>
      <c r="H357" s="87"/>
      <c r="I357" s="87"/>
      <c r="J357" s="87"/>
      <c r="K357" s="87"/>
    </row>
    <row r="358" spans="1:11" ht="25.5">
      <c r="A358" s="429"/>
      <c r="B358" s="426"/>
      <c r="C358" s="108" t="s">
        <v>9</v>
      </c>
      <c r="D358" s="91">
        <f t="shared" si="27"/>
        <v>0</v>
      </c>
      <c r="E358" s="100">
        <f t="shared" si="27"/>
        <v>0</v>
      </c>
      <c r="F358" s="87"/>
      <c r="G358" s="87"/>
      <c r="H358" s="87"/>
      <c r="I358" s="87"/>
      <c r="J358" s="87"/>
      <c r="K358" s="87"/>
    </row>
    <row r="359" spans="1:11" ht="25.5">
      <c r="A359" s="430"/>
      <c r="B359" s="427"/>
      <c r="C359" s="108" t="s">
        <v>507</v>
      </c>
      <c r="D359" s="91">
        <f t="shared" si="27"/>
        <v>0</v>
      </c>
      <c r="E359" s="100">
        <f t="shared" si="27"/>
        <v>0</v>
      </c>
      <c r="F359" s="87"/>
      <c r="G359" s="87"/>
      <c r="H359" s="87"/>
      <c r="I359" s="87"/>
      <c r="J359" s="87"/>
      <c r="K359" s="87"/>
    </row>
    <row r="360" spans="1:11" ht="12.75" customHeight="1">
      <c r="A360" s="406" t="s">
        <v>303</v>
      </c>
      <c r="B360" s="409" t="s">
        <v>304</v>
      </c>
      <c r="C360" s="181" t="s">
        <v>508</v>
      </c>
      <c r="D360" s="95">
        <f>D361+D362+D363+D364+D365</f>
        <v>149.9</v>
      </c>
      <c r="E360" s="99">
        <f>E361+E362+E363+E364+E365</f>
        <v>149.9</v>
      </c>
      <c r="F360" s="87"/>
      <c r="G360" s="87"/>
      <c r="H360" s="87"/>
      <c r="I360" s="87"/>
      <c r="J360" s="87"/>
      <c r="K360" s="87"/>
    </row>
    <row r="361" spans="1:11" ht="25.5">
      <c r="A361" s="407"/>
      <c r="B361" s="410"/>
      <c r="C361" s="108" t="s">
        <v>504</v>
      </c>
      <c r="D361" s="91">
        <v>0</v>
      </c>
      <c r="E361" s="100">
        <v>0</v>
      </c>
      <c r="F361" s="87"/>
      <c r="G361" s="87"/>
      <c r="H361" s="87"/>
      <c r="I361" s="87"/>
      <c r="J361" s="87"/>
      <c r="K361" s="87"/>
    </row>
    <row r="362" spans="1:11" ht="25.5">
      <c r="A362" s="407"/>
      <c r="B362" s="410"/>
      <c r="C362" s="108" t="s">
        <v>505</v>
      </c>
      <c r="D362" s="91">
        <v>0</v>
      </c>
      <c r="E362" s="100">
        <v>0</v>
      </c>
      <c r="F362" s="87"/>
      <c r="G362" s="87"/>
      <c r="H362" s="87"/>
      <c r="I362" s="87"/>
      <c r="J362" s="87"/>
      <c r="K362" s="87"/>
    </row>
    <row r="363" spans="1:11" ht="25.5">
      <c r="A363" s="407"/>
      <c r="B363" s="410"/>
      <c r="C363" s="108" t="s">
        <v>506</v>
      </c>
      <c r="D363" s="95">
        <v>149.9</v>
      </c>
      <c r="E363" s="99">
        <v>149.9</v>
      </c>
      <c r="F363" s="87"/>
      <c r="G363" s="87"/>
      <c r="H363" s="87"/>
      <c r="I363" s="87"/>
      <c r="J363" s="87"/>
      <c r="K363" s="87"/>
    </row>
    <row r="364" spans="1:11" ht="25.5">
      <c r="A364" s="407"/>
      <c r="B364" s="410"/>
      <c r="C364" s="108" t="s">
        <v>9</v>
      </c>
      <c r="D364" s="91">
        <v>0</v>
      </c>
      <c r="E364" s="100">
        <v>0</v>
      </c>
      <c r="F364" s="87"/>
      <c r="G364" s="87"/>
      <c r="H364" s="87"/>
      <c r="I364" s="87"/>
      <c r="J364" s="87"/>
      <c r="K364" s="87"/>
    </row>
    <row r="365" spans="1:11" ht="25.5">
      <c r="A365" s="407"/>
      <c r="B365" s="410"/>
      <c r="C365" s="108" t="s">
        <v>507</v>
      </c>
      <c r="D365" s="91">
        <v>0</v>
      </c>
      <c r="E365" s="100">
        <v>0</v>
      </c>
      <c r="F365" s="87"/>
      <c r="G365" s="87"/>
      <c r="H365" s="87"/>
      <c r="I365" s="87"/>
      <c r="J365" s="87"/>
      <c r="K365" s="87"/>
    </row>
    <row r="366" spans="1:11" ht="12.75" customHeight="1">
      <c r="A366" s="431" t="s">
        <v>305</v>
      </c>
      <c r="B366" s="404" t="s">
        <v>306</v>
      </c>
      <c r="C366" s="181" t="s">
        <v>508</v>
      </c>
      <c r="D366" s="95">
        <f>D367+D368+D369+D370+D371</f>
        <v>75</v>
      </c>
      <c r="E366" s="99">
        <f>E367+E368+E369+E370+E371</f>
        <v>75</v>
      </c>
      <c r="F366" s="87"/>
      <c r="G366" s="87"/>
      <c r="H366" s="87"/>
      <c r="I366" s="87"/>
      <c r="J366" s="87"/>
      <c r="K366" s="87"/>
    </row>
    <row r="367" spans="1:11" ht="12.75" customHeight="1">
      <c r="A367" s="431"/>
      <c r="B367" s="404"/>
      <c r="C367" s="108" t="s">
        <v>504</v>
      </c>
      <c r="D367" s="91">
        <v>0</v>
      </c>
      <c r="E367" s="100">
        <v>0</v>
      </c>
      <c r="F367" s="87"/>
      <c r="G367" s="87"/>
      <c r="H367" s="87"/>
      <c r="I367" s="87"/>
      <c r="J367" s="87"/>
      <c r="K367" s="87"/>
    </row>
    <row r="368" spans="1:11" ht="25.5">
      <c r="A368" s="431"/>
      <c r="B368" s="404"/>
      <c r="C368" s="108" t="s">
        <v>505</v>
      </c>
      <c r="D368" s="91">
        <v>0</v>
      </c>
      <c r="E368" s="100">
        <v>0</v>
      </c>
      <c r="F368" s="87"/>
      <c r="G368" s="87"/>
      <c r="H368" s="87"/>
      <c r="I368" s="87"/>
      <c r="J368" s="87"/>
      <c r="K368" s="87"/>
    </row>
    <row r="369" spans="1:5" ht="25.5">
      <c r="A369" s="431"/>
      <c r="B369" s="404"/>
      <c r="C369" s="108" t="s">
        <v>506</v>
      </c>
      <c r="D369" s="91">
        <v>75</v>
      </c>
      <c r="E369" s="100">
        <v>75</v>
      </c>
    </row>
    <row r="370" spans="1:5" ht="25.5">
      <c r="A370" s="431"/>
      <c r="B370" s="404"/>
      <c r="C370" s="108" t="s">
        <v>9</v>
      </c>
      <c r="D370" s="91">
        <v>0</v>
      </c>
      <c r="E370" s="100">
        <v>0</v>
      </c>
    </row>
    <row r="371" spans="1:5" ht="25.5">
      <c r="A371" s="431"/>
      <c r="B371" s="404"/>
      <c r="C371" s="108" t="s">
        <v>507</v>
      </c>
      <c r="D371" s="91">
        <v>0</v>
      </c>
      <c r="E371" s="100">
        <v>0</v>
      </c>
    </row>
    <row r="372" spans="1:5" ht="12.75">
      <c r="A372" s="463" t="s">
        <v>75</v>
      </c>
      <c r="B372" s="431" t="s">
        <v>328</v>
      </c>
      <c r="C372" s="181" t="s">
        <v>508</v>
      </c>
      <c r="D372" s="96">
        <f>SUM(D373:D377)</f>
        <v>1437894.4</v>
      </c>
      <c r="E372" s="101">
        <f t="shared" ref="E372" si="28">SUM(E373:E377)</f>
        <v>1424453.5</v>
      </c>
    </row>
    <row r="373" spans="1:5" ht="12.75" customHeight="1">
      <c r="A373" s="463"/>
      <c r="B373" s="431"/>
      <c r="C373" s="108" t="s">
        <v>504</v>
      </c>
      <c r="D373" s="91">
        <f t="shared" ref="D373:E377" si="29">D380+D386+D392+D399+D405+D412+D419+D425+D431</f>
        <v>0</v>
      </c>
      <c r="E373" s="100">
        <f t="shared" si="29"/>
        <v>0</v>
      </c>
    </row>
    <row r="374" spans="1:5" ht="25.5">
      <c r="A374" s="463"/>
      <c r="B374" s="431"/>
      <c r="C374" s="108" t="s">
        <v>505</v>
      </c>
      <c r="D374" s="91">
        <f t="shared" si="29"/>
        <v>985036.4</v>
      </c>
      <c r="E374" s="100">
        <f t="shared" si="29"/>
        <v>974680.70000000007</v>
      </c>
    </row>
    <row r="375" spans="1:5" ht="25.5">
      <c r="A375" s="463"/>
      <c r="B375" s="431"/>
      <c r="C375" s="108" t="s">
        <v>506</v>
      </c>
      <c r="D375" s="91">
        <f>D382+D388+D394+D401+D407+D414+D421+D427+D433</f>
        <v>312722.5</v>
      </c>
      <c r="E375" s="100">
        <f t="shared" si="29"/>
        <v>309637.30000000005</v>
      </c>
    </row>
    <row r="376" spans="1:5" ht="25.5">
      <c r="A376" s="463"/>
      <c r="B376" s="431"/>
      <c r="C376" s="108" t="s">
        <v>9</v>
      </c>
      <c r="D376" s="91">
        <f t="shared" si="29"/>
        <v>140135.5</v>
      </c>
      <c r="E376" s="100">
        <f t="shared" si="29"/>
        <v>140135.5</v>
      </c>
    </row>
    <row r="377" spans="1:5" ht="25.5">
      <c r="A377" s="463"/>
      <c r="B377" s="431"/>
      <c r="C377" s="108" t="s">
        <v>507</v>
      </c>
      <c r="D377" s="91">
        <f t="shared" si="29"/>
        <v>0</v>
      </c>
      <c r="E377" s="100">
        <f t="shared" si="29"/>
        <v>0</v>
      </c>
    </row>
    <row r="378" spans="1:5" ht="12.75">
      <c r="A378" s="464" t="s">
        <v>308</v>
      </c>
      <c r="B378" s="464"/>
      <c r="C378" s="432"/>
      <c r="D378" s="432"/>
      <c r="E378" s="432"/>
    </row>
    <row r="379" spans="1:5" ht="12.75" customHeight="1">
      <c r="A379" s="460" t="s">
        <v>309</v>
      </c>
      <c r="B379" s="412" t="s">
        <v>310</v>
      </c>
      <c r="C379" s="181" t="s">
        <v>508</v>
      </c>
      <c r="D379" s="101">
        <f t="shared" ref="D379:E379" si="30">SUM(D380:D384)</f>
        <v>151252.5</v>
      </c>
      <c r="E379" s="101">
        <f t="shared" si="30"/>
        <v>151252.5</v>
      </c>
    </row>
    <row r="380" spans="1:5" ht="25.5">
      <c r="A380" s="461"/>
      <c r="B380" s="419"/>
      <c r="C380" s="108" t="s">
        <v>504</v>
      </c>
      <c r="D380" s="100">
        <v>0</v>
      </c>
      <c r="E380" s="100">
        <v>0</v>
      </c>
    </row>
    <row r="381" spans="1:5" ht="25.5">
      <c r="A381" s="461"/>
      <c r="B381" s="419"/>
      <c r="C381" s="108" t="s">
        <v>505</v>
      </c>
      <c r="D381" s="100">
        <v>0</v>
      </c>
      <c r="E381" s="100">
        <v>0</v>
      </c>
    </row>
    <row r="382" spans="1:5" ht="25.5">
      <c r="A382" s="461"/>
      <c r="B382" s="419"/>
      <c r="C382" s="108" t="s">
        <v>506</v>
      </c>
      <c r="D382" s="97">
        <v>51526.8</v>
      </c>
      <c r="E382" s="192">
        <v>51526.8</v>
      </c>
    </row>
    <row r="383" spans="1:5" ht="25.5">
      <c r="A383" s="461"/>
      <c r="B383" s="419"/>
      <c r="C383" s="108" t="s">
        <v>9</v>
      </c>
      <c r="D383" s="100">
        <v>99725.7</v>
      </c>
      <c r="E383" s="100">
        <v>99725.7</v>
      </c>
    </row>
    <row r="384" spans="1:5" ht="25.5">
      <c r="A384" s="462"/>
      <c r="B384" s="443"/>
      <c r="C384" s="108" t="s">
        <v>507</v>
      </c>
      <c r="D384" s="102">
        <v>0</v>
      </c>
      <c r="E384" s="102">
        <v>0</v>
      </c>
    </row>
    <row r="385" spans="1:5" ht="12.75" customHeight="1">
      <c r="A385" s="460" t="s">
        <v>329</v>
      </c>
      <c r="B385" s="412" t="s">
        <v>330</v>
      </c>
      <c r="C385" s="181" t="s">
        <v>508</v>
      </c>
      <c r="D385" s="101">
        <f>SUM(D386:D390)</f>
        <v>30738.6</v>
      </c>
      <c r="E385" s="101">
        <f t="shared" ref="E385" si="31">SUM(E386:E390)</f>
        <v>21714.400000000001</v>
      </c>
    </row>
    <row r="386" spans="1:5" ht="12.75" customHeight="1">
      <c r="A386" s="461"/>
      <c r="B386" s="419"/>
      <c r="C386" s="108" t="s">
        <v>504</v>
      </c>
      <c r="D386" s="100">
        <v>0</v>
      </c>
      <c r="E386" s="100">
        <v>0</v>
      </c>
    </row>
    <row r="387" spans="1:5" ht="25.5">
      <c r="A387" s="461"/>
      <c r="B387" s="419"/>
      <c r="C387" s="108" t="s">
        <v>505</v>
      </c>
      <c r="D387" s="100">
        <v>30738.6</v>
      </c>
      <c r="E387" s="100">
        <v>21714.400000000001</v>
      </c>
    </row>
    <row r="388" spans="1:5" ht="25.5">
      <c r="A388" s="461"/>
      <c r="B388" s="419"/>
      <c r="C388" s="108" t="s">
        <v>506</v>
      </c>
      <c r="D388" s="100">
        <v>0</v>
      </c>
      <c r="E388" s="100">
        <v>0</v>
      </c>
    </row>
    <row r="389" spans="1:5" ht="25.5">
      <c r="A389" s="461"/>
      <c r="B389" s="419"/>
      <c r="C389" s="108" t="s">
        <v>9</v>
      </c>
      <c r="D389" s="100">
        <v>0</v>
      </c>
      <c r="E389" s="100">
        <v>0</v>
      </c>
    </row>
    <row r="390" spans="1:5" ht="25.5">
      <c r="A390" s="462"/>
      <c r="B390" s="443"/>
      <c r="C390" s="108" t="s">
        <v>507</v>
      </c>
      <c r="D390" s="102">
        <v>0</v>
      </c>
      <c r="E390" s="102">
        <v>0</v>
      </c>
    </row>
    <row r="391" spans="1:5" ht="12.75">
      <c r="A391" s="465" t="s">
        <v>331</v>
      </c>
      <c r="B391" s="447" t="s">
        <v>332</v>
      </c>
      <c r="C391" s="181" t="s">
        <v>508</v>
      </c>
      <c r="D391" s="101">
        <f t="shared" ref="D391:E391" si="32">D393</f>
        <v>929680.5</v>
      </c>
      <c r="E391" s="101">
        <f t="shared" si="32"/>
        <v>929680.5</v>
      </c>
    </row>
    <row r="392" spans="1:5" ht="12.75" customHeight="1">
      <c r="A392" s="466"/>
      <c r="B392" s="467"/>
      <c r="C392" s="108" t="s">
        <v>504</v>
      </c>
      <c r="D392" s="100">
        <v>0</v>
      </c>
      <c r="E392" s="100">
        <v>0</v>
      </c>
    </row>
    <row r="393" spans="1:5" ht="25.5">
      <c r="A393" s="466"/>
      <c r="B393" s="467"/>
      <c r="C393" s="108" t="s">
        <v>505</v>
      </c>
      <c r="D393" s="100">
        <v>929680.5</v>
      </c>
      <c r="E393" s="100">
        <v>929680.5</v>
      </c>
    </row>
    <row r="394" spans="1:5" ht="25.5">
      <c r="A394" s="466"/>
      <c r="B394" s="467"/>
      <c r="C394" s="108" t="s">
        <v>506</v>
      </c>
      <c r="D394" s="100">
        <v>0</v>
      </c>
      <c r="E394" s="100">
        <v>0</v>
      </c>
    </row>
    <row r="395" spans="1:5" ht="25.5">
      <c r="A395" s="466"/>
      <c r="B395" s="467"/>
      <c r="C395" s="108" t="s">
        <v>9</v>
      </c>
      <c r="D395" s="100">
        <v>0</v>
      </c>
      <c r="E395" s="100">
        <v>0</v>
      </c>
    </row>
    <row r="396" spans="1:5" ht="25.5">
      <c r="A396" s="466"/>
      <c r="B396" s="467"/>
      <c r="C396" s="108" t="s">
        <v>507</v>
      </c>
      <c r="D396" s="100">
        <v>0</v>
      </c>
      <c r="E396" s="100">
        <v>0</v>
      </c>
    </row>
    <row r="397" spans="1:5" ht="12.75">
      <c r="A397" s="468" t="s">
        <v>311</v>
      </c>
      <c r="B397" s="469"/>
      <c r="C397" s="469"/>
      <c r="D397" s="470"/>
      <c r="E397" s="470"/>
    </row>
    <row r="398" spans="1:5" ht="12.75" customHeight="1">
      <c r="A398" s="460" t="s">
        <v>312</v>
      </c>
      <c r="B398" s="412" t="s">
        <v>76</v>
      </c>
      <c r="C398" s="181" t="s">
        <v>508</v>
      </c>
      <c r="D398" s="101">
        <f t="shared" ref="D398:E398" si="33">D399+D400+D401+D402+D403</f>
        <v>149872.70000000001</v>
      </c>
      <c r="E398" s="101">
        <f t="shared" si="33"/>
        <v>149872.70000000001</v>
      </c>
    </row>
    <row r="399" spans="1:5" ht="12.75" customHeight="1">
      <c r="A399" s="471"/>
      <c r="B399" s="419"/>
      <c r="C399" s="108" t="s">
        <v>504</v>
      </c>
      <c r="D399" s="100">
        <v>0</v>
      </c>
      <c r="E399" s="100">
        <v>0</v>
      </c>
    </row>
    <row r="400" spans="1:5" ht="25.5">
      <c r="A400" s="471"/>
      <c r="B400" s="419"/>
      <c r="C400" s="108" t="s">
        <v>505</v>
      </c>
      <c r="D400" s="100">
        <v>0</v>
      </c>
      <c r="E400" s="100">
        <v>0</v>
      </c>
    </row>
    <row r="401" spans="1:5" ht="25.5">
      <c r="A401" s="471"/>
      <c r="B401" s="419"/>
      <c r="C401" s="108" t="s">
        <v>506</v>
      </c>
      <c r="D401" s="91">
        <v>110754.2</v>
      </c>
      <c r="E401" s="100">
        <v>110754.2</v>
      </c>
    </row>
    <row r="402" spans="1:5" ht="25.5">
      <c r="A402" s="471"/>
      <c r="B402" s="419"/>
      <c r="C402" s="108" t="s">
        <v>9</v>
      </c>
      <c r="D402" s="100">
        <v>39118.5</v>
      </c>
      <c r="E402" s="100">
        <v>39118.5</v>
      </c>
    </row>
    <row r="403" spans="1:5" ht="25.5">
      <c r="A403" s="472"/>
      <c r="B403" s="443"/>
      <c r="C403" s="108" t="s">
        <v>507</v>
      </c>
      <c r="D403" s="102">
        <v>0</v>
      </c>
      <c r="E403" s="102">
        <v>0</v>
      </c>
    </row>
    <row r="404" spans="1:5" ht="12.75">
      <c r="A404" s="454" t="s">
        <v>333</v>
      </c>
      <c r="B404" s="412" t="s">
        <v>334</v>
      </c>
      <c r="C404" s="181" t="s">
        <v>508</v>
      </c>
      <c r="D404" s="101">
        <f t="shared" ref="D404:E404" si="34">SUM(D405:D409)</f>
        <v>24617.3</v>
      </c>
      <c r="E404" s="101">
        <f t="shared" si="34"/>
        <v>23285.8</v>
      </c>
    </row>
    <row r="405" spans="1:5" ht="25.5">
      <c r="A405" s="455"/>
      <c r="B405" s="419"/>
      <c r="C405" s="108" t="s">
        <v>504</v>
      </c>
      <c r="D405" s="100">
        <v>0</v>
      </c>
      <c r="E405" s="100">
        <v>0</v>
      </c>
    </row>
    <row r="406" spans="1:5" ht="12.75" customHeight="1">
      <c r="A406" s="455"/>
      <c r="B406" s="419"/>
      <c r="C406" s="108" t="s">
        <v>505</v>
      </c>
      <c r="D406" s="100">
        <v>24617.3</v>
      </c>
      <c r="E406" s="100">
        <v>23285.8</v>
      </c>
    </row>
    <row r="407" spans="1:5" ht="25.5">
      <c r="A407" s="455"/>
      <c r="B407" s="419"/>
      <c r="C407" s="108" t="s">
        <v>506</v>
      </c>
      <c r="D407" s="100">
        <v>0</v>
      </c>
      <c r="E407" s="100">
        <v>0</v>
      </c>
    </row>
    <row r="408" spans="1:5" ht="25.5">
      <c r="A408" s="455"/>
      <c r="B408" s="419"/>
      <c r="C408" s="108" t="s">
        <v>9</v>
      </c>
      <c r="D408" s="100">
        <v>0</v>
      </c>
      <c r="E408" s="100">
        <v>0</v>
      </c>
    </row>
    <row r="409" spans="1:5" ht="25.5">
      <c r="A409" s="456"/>
      <c r="B409" s="443"/>
      <c r="C409" s="108" t="s">
        <v>507</v>
      </c>
      <c r="D409" s="100">
        <v>0</v>
      </c>
      <c r="E409" s="100">
        <v>0</v>
      </c>
    </row>
    <row r="410" spans="1:5" ht="12.75">
      <c r="A410" s="468" t="s">
        <v>313</v>
      </c>
      <c r="B410" s="469"/>
      <c r="C410" s="469"/>
      <c r="D410" s="470"/>
      <c r="E410" s="470"/>
    </row>
    <row r="411" spans="1:5" ht="12.75">
      <c r="A411" s="454" t="s">
        <v>314</v>
      </c>
      <c r="B411" s="412" t="s">
        <v>315</v>
      </c>
      <c r="C411" s="181" t="s">
        <v>508</v>
      </c>
      <c r="D411" s="101">
        <f t="shared" ref="D411:E411" si="35">SUM(D412:D416)</f>
        <v>57930.8</v>
      </c>
      <c r="E411" s="101">
        <f t="shared" si="35"/>
        <v>57930.8</v>
      </c>
    </row>
    <row r="412" spans="1:5" ht="12.75" customHeight="1">
      <c r="A412" s="455"/>
      <c r="B412" s="419"/>
      <c r="C412" s="108" t="s">
        <v>504</v>
      </c>
      <c r="D412" s="100">
        <v>0</v>
      </c>
      <c r="E412" s="100">
        <v>0</v>
      </c>
    </row>
    <row r="413" spans="1:5" ht="25.5">
      <c r="A413" s="455"/>
      <c r="B413" s="419"/>
      <c r="C413" s="108" t="s">
        <v>505</v>
      </c>
      <c r="D413" s="100">
        <v>0</v>
      </c>
      <c r="E413" s="100">
        <v>0</v>
      </c>
    </row>
    <row r="414" spans="1:5" ht="25.5">
      <c r="A414" s="455"/>
      <c r="B414" s="419"/>
      <c r="C414" s="108" t="s">
        <v>506</v>
      </c>
      <c r="D414" s="27">
        <v>56639.5</v>
      </c>
      <c r="E414" s="193">
        <v>56639.5</v>
      </c>
    </row>
    <row r="415" spans="1:5" ht="25.5">
      <c r="A415" s="455"/>
      <c r="B415" s="419"/>
      <c r="C415" s="108" t="s">
        <v>9</v>
      </c>
      <c r="D415" s="100">
        <v>1291.3</v>
      </c>
      <c r="E415" s="100">
        <v>1291.3</v>
      </c>
    </row>
    <row r="416" spans="1:5" ht="25.5">
      <c r="A416" s="456"/>
      <c r="B416" s="443"/>
      <c r="C416" s="108" t="s">
        <v>507</v>
      </c>
      <c r="D416" s="100">
        <v>0</v>
      </c>
      <c r="E416" s="100">
        <v>0</v>
      </c>
    </row>
    <row r="417" spans="1:5" ht="12.75">
      <c r="A417" s="457" t="s">
        <v>316</v>
      </c>
      <c r="B417" s="458"/>
      <c r="C417" s="458"/>
      <c r="D417" s="459"/>
      <c r="E417" s="459"/>
    </row>
    <row r="418" spans="1:5" ht="12.75" customHeight="1">
      <c r="A418" s="454" t="s">
        <v>317</v>
      </c>
      <c r="B418" s="412" t="s">
        <v>77</v>
      </c>
      <c r="C418" s="181" t="s">
        <v>508</v>
      </c>
      <c r="D418" s="101">
        <f t="shared" ref="D418:E418" si="36">SUM(D419:D423)</f>
        <v>29777.3</v>
      </c>
      <c r="E418" s="101">
        <f t="shared" si="36"/>
        <v>28623.4</v>
      </c>
    </row>
    <row r="419" spans="1:5" ht="25.5">
      <c r="A419" s="455"/>
      <c r="B419" s="419"/>
      <c r="C419" s="108" t="s">
        <v>504</v>
      </c>
      <c r="D419" s="100">
        <v>0</v>
      </c>
      <c r="E419" s="100">
        <v>0</v>
      </c>
    </row>
    <row r="420" spans="1:5" ht="25.5">
      <c r="A420" s="455"/>
      <c r="B420" s="419"/>
      <c r="C420" s="108" t="s">
        <v>505</v>
      </c>
      <c r="D420" s="100">
        <v>0</v>
      </c>
      <c r="E420" s="100">
        <v>0</v>
      </c>
    </row>
    <row r="421" spans="1:5" ht="25.5">
      <c r="A421" s="455"/>
      <c r="B421" s="419"/>
      <c r="C421" s="108" t="s">
        <v>506</v>
      </c>
      <c r="D421" s="27">
        <v>29777.3</v>
      </c>
      <c r="E421" s="193">
        <v>28623.4</v>
      </c>
    </row>
    <row r="422" spans="1:5" ht="25.5">
      <c r="A422" s="455"/>
      <c r="B422" s="419"/>
      <c r="C422" s="108" t="s">
        <v>9</v>
      </c>
      <c r="D422" s="100">
        <v>0</v>
      </c>
      <c r="E422" s="100">
        <v>0</v>
      </c>
    </row>
    <row r="423" spans="1:5" ht="25.5">
      <c r="A423" s="456"/>
      <c r="B423" s="443"/>
      <c r="C423" s="108" t="s">
        <v>507</v>
      </c>
      <c r="D423" s="102">
        <v>0</v>
      </c>
      <c r="E423" s="102">
        <v>0</v>
      </c>
    </row>
    <row r="424" spans="1:5" ht="12.75">
      <c r="A424" s="454" t="s">
        <v>318</v>
      </c>
      <c r="B424" s="412" t="s">
        <v>78</v>
      </c>
      <c r="C424" s="181" t="s">
        <v>508</v>
      </c>
      <c r="D424" s="101">
        <f t="shared" ref="D424:E424" si="37">SUM(D425:D429)</f>
        <v>47751.199999999997</v>
      </c>
      <c r="E424" s="101">
        <f t="shared" si="37"/>
        <v>45820.5</v>
      </c>
    </row>
    <row r="425" spans="1:5" ht="25.5">
      <c r="A425" s="455"/>
      <c r="B425" s="419"/>
      <c r="C425" s="108" t="s">
        <v>504</v>
      </c>
      <c r="D425" s="100">
        <v>0</v>
      </c>
      <c r="E425" s="100">
        <v>0</v>
      </c>
    </row>
    <row r="426" spans="1:5" ht="25.5">
      <c r="A426" s="455"/>
      <c r="B426" s="419"/>
      <c r="C426" s="108" t="s">
        <v>505</v>
      </c>
      <c r="D426" s="100">
        <v>0</v>
      </c>
      <c r="E426" s="100">
        <v>0</v>
      </c>
    </row>
    <row r="427" spans="1:5" ht="25.5">
      <c r="A427" s="455"/>
      <c r="B427" s="419"/>
      <c r="C427" s="108" t="s">
        <v>506</v>
      </c>
      <c r="D427" s="27">
        <v>47751.199999999997</v>
      </c>
      <c r="E427" s="193">
        <v>45820.5</v>
      </c>
    </row>
    <row r="428" spans="1:5" ht="25.5">
      <c r="A428" s="455"/>
      <c r="B428" s="419"/>
      <c r="C428" s="108" t="s">
        <v>9</v>
      </c>
      <c r="D428" s="100">
        <v>0</v>
      </c>
      <c r="E428" s="100">
        <v>0</v>
      </c>
    </row>
    <row r="429" spans="1:5" ht="25.5">
      <c r="A429" s="456"/>
      <c r="B429" s="443"/>
      <c r="C429" s="108" t="s">
        <v>507</v>
      </c>
      <c r="D429" s="102">
        <v>0</v>
      </c>
      <c r="E429" s="102">
        <v>0</v>
      </c>
    </row>
    <row r="430" spans="1:5" ht="12.75">
      <c r="A430" s="454" t="s">
        <v>319</v>
      </c>
      <c r="B430" s="412" t="s">
        <v>79</v>
      </c>
      <c r="C430" s="181" t="s">
        <v>508</v>
      </c>
      <c r="D430" s="101">
        <f t="shared" ref="D430:E430" si="38">SUM(D431:D435)</f>
        <v>16273.5</v>
      </c>
      <c r="E430" s="101">
        <f t="shared" si="38"/>
        <v>16272.9</v>
      </c>
    </row>
    <row r="431" spans="1:5" ht="25.5">
      <c r="A431" s="455"/>
      <c r="B431" s="419"/>
      <c r="C431" s="108" t="s">
        <v>504</v>
      </c>
      <c r="D431" s="100">
        <v>0</v>
      </c>
      <c r="E431" s="100">
        <v>0</v>
      </c>
    </row>
    <row r="432" spans="1:5" ht="25.5">
      <c r="A432" s="455"/>
      <c r="B432" s="419"/>
      <c r="C432" s="108" t="s">
        <v>505</v>
      </c>
      <c r="D432" s="100">
        <v>0</v>
      </c>
      <c r="E432" s="100">
        <v>0</v>
      </c>
    </row>
    <row r="433" spans="1:5" ht="25.5">
      <c r="A433" s="455"/>
      <c r="B433" s="419"/>
      <c r="C433" s="108" t="s">
        <v>506</v>
      </c>
      <c r="D433" s="100">
        <v>16273.5</v>
      </c>
      <c r="E433" s="100">
        <v>16272.9</v>
      </c>
    </row>
    <row r="434" spans="1:5" ht="25.5">
      <c r="A434" s="455"/>
      <c r="B434" s="419"/>
      <c r="C434" s="108" t="s">
        <v>9</v>
      </c>
      <c r="D434" s="100">
        <v>0</v>
      </c>
      <c r="E434" s="100">
        <v>0</v>
      </c>
    </row>
    <row r="435" spans="1:5" ht="25.5">
      <c r="A435" s="456"/>
      <c r="B435" s="443"/>
      <c r="C435" s="108" t="s">
        <v>507</v>
      </c>
      <c r="D435" s="100">
        <v>0</v>
      </c>
      <c r="E435" s="100">
        <v>0</v>
      </c>
    </row>
  </sheetData>
  <mergeCells count="156">
    <mergeCell ref="A430:A435"/>
    <mergeCell ref="B430:B435"/>
    <mergeCell ref="A310:A315"/>
    <mergeCell ref="B310:B315"/>
    <mergeCell ref="A316:E316"/>
    <mergeCell ref="A341:A346"/>
    <mergeCell ref="B341:B346"/>
    <mergeCell ref="A347:A352"/>
    <mergeCell ref="B347:B352"/>
    <mergeCell ref="A353:E353"/>
    <mergeCell ref="A366:A371"/>
    <mergeCell ref="B366:B371"/>
    <mergeCell ref="A418:A423"/>
    <mergeCell ref="B418:B423"/>
    <mergeCell ref="A391:A396"/>
    <mergeCell ref="B391:B396"/>
    <mergeCell ref="A397:E397"/>
    <mergeCell ref="A398:A403"/>
    <mergeCell ref="B398:B403"/>
    <mergeCell ref="A404:A409"/>
    <mergeCell ref="B404:B409"/>
    <mergeCell ref="A410:E410"/>
    <mergeCell ref="A304:A309"/>
    <mergeCell ref="B304:B309"/>
    <mergeCell ref="B257:B262"/>
    <mergeCell ref="A257:A262"/>
    <mergeCell ref="B263:B268"/>
    <mergeCell ref="A263:A268"/>
    <mergeCell ref="A424:A429"/>
    <mergeCell ref="B424:B429"/>
    <mergeCell ref="A411:A416"/>
    <mergeCell ref="B411:B416"/>
    <mergeCell ref="A417:E417"/>
    <mergeCell ref="A379:A384"/>
    <mergeCell ref="B379:B384"/>
    <mergeCell ref="A372:A377"/>
    <mergeCell ref="B372:B377"/>
    <mergeCell ref="A378:E378"/>
    <mergeCell ref="A385:A390"/>
    <mergeCell ref="B385:B390"/>
    <mergeCell ref="A360:A365"/>
    <mergeCell ref="B360:B365"/>
    <mergeCell ref="A238:A243"/>
    <mergeCell ref="B238:B243"/>
    <mergeCell ref="A256:E256"/>
    <mergeCell ref="A275:A280"/>
    <mergeCell ref="B275:B280"/>
    <mergeCell ref="A281:A286"/>
    <mergeCell ref="B281:B286"/>
    <mergeCell ref="A287:A291"/>
    <mergeCell ref="B287:B291"/>
    <mergeCell ref="A3:E3"/>
    <mergeCell ref="A202:A207"/>
    <mergeCell ref="B202:B207"/>
    <mergeCell ref="A6:A7"/>
    <mergeCell ref="B6:B7"/>
    <mergeCell ref="C6:C7"/>
    <mergeCell ref="D6:E6"/>
    <mergeCell ref="A9:A14"/>
    <mergeCell ref="B9:B14"/>
    <mergeCell ref="A15:A20"/>
    <mergeCell ref="B15:B20"/>
    <mergeCell ref="A177:A182"/>
    <mergeCell ref="B177:B182"/>
    <mergeCell ref="A21:E21"/>
    <mergeCell ref="B22:B27"/>
    <mergeCell ref="A22:A27"/>
    <mergeCell ref="B28:B33"/>
    <mergeCell ref="A28:A33"/>
    <mergeCell ref="A34:A39"/>
    <mergeCell ref="A196:A201"/>
    <mergeCell ref="B196:B201"/>
    <mergeCell ref="B34:B39"/>
    <mergeCell ref="A114:A119"/>
    <mergeCell ref="A77:A82"/>
    <mergeCell ref="A133:E133"/>
    <mergeCell ref="B95:B100"/>
    <mergeCell ref="A95:A100"/>
    <mergeCell ref="B89:B94"/>
    <mergeCell ref="A89:A94"/>
    <mergeCell ref="B83:B88"/>
    <mergeCell ref="A83:A88"/>
    <mergeCell ref="B134:B139"/>
    <mergeCell ref="A134:A139"/>
    <mergeCell ref="A40:E40"/>
    <mergeCell ref="B41:B46"/>
    <mergeCell ref="A41:A46"/>
    <mergeCell ref="B114:B119"/>
    <mergeCell ref="B120:B125"/>
    <mergeCell ref="B126:B131"/>
    <mergeCell ref="A126:A131"/>
    <mergeCell ref="A120:A125"/>
    <mergeCell ref="B101:B106"/>
    <mergeCell ref="A101:A106"/>
    <mergeCell ref="B107:B112"/>
    <mergeCell ref="B77:B82"/>
    <mergeCell ref="B47:B52"/>
    <mergeCell ref="A47:A52"/>
    <mergeCell ref="B53:B58"/>
    <mergeCell ref="A53:A58"/>
    <mergeCell ref="B59:B64"/>
    <mergeCell ref="A59:A64"/>
    <mergeCell ref="B65:B70"/>
    <mergeCell ref="B71:B76"/>
    <mergeCell ref="A71:A76"/>
    <mergeCell ref="A65:A70"/>
    <mergeCell ref="A107:A112"/>
    <mergeCell ref="A113:E113"/>
    <mergeCell ref="A140:A145"/>
    <mergeCell ref="B354:B359"/>
    <mergeCell ref="A354:A359"/>
    <mergeCell ref="B317:B322"/>
    <mergeCell ref="A317:A322"/>
    <mergeCell ref="B323:B328"/>
    <mergeCell ref="A323:A328"/>
    <mergeCell ref="B329:B334"/>
    <mergeCell ref="A329:A334"/>
    <mergeCell ref="B335:B340"/>
    <mergeCell ref="A335:A340"/>
    <mergeCell ref="A147:A152"/>
    <mergeCell ref="B147:B152"/>
    <mergeCell ref="A165:A170"/>
    <mergeCell ref="B165:B170"/>
    <mergeCell ref="B159:B164"/>
    <mergeCell ref="A159:A164"/>
    <mergeCell ref="A146:E146"/>
    <mergeCell ref="B140:B145"/>
    <mergeCell ref="A183:A188"/>
    <mergeCell ref="B183:B188"/>
    <mergeCell ref="A189:A194"/>
    <mergeCell ref="B189:B194"/>
    <mergeCell ref="A195:E195"/>
    <mergeCell ref="B171:B176"/>
    <mergeCell ref="A171:A176"/>
    <mergeCell ref="B153:B158"/>
    <mergeCell ref="A153:A158"/>
    <mergeCell ref="B292:B297"/>
    <mergeCell ref="A292:A297"/>
    <mergeCell ref="B298:B303"/>
    <mergeCell ref="A298:A303"/>
    <mergeCell ref="B269:B274"/>
    <mergeCell ref="A269:A274"/>
    <mergeCell ref="A244:A249"/>
    <mergeCell ref="B244:B249"/>
    <mergeCell ref="A250:A255"/>
    <mergeCell ref="B250:B255"/>
    <mergeCell ref="A220:A225"/>
    <mergeCell ref="B220:B225"/>
    <mergeCell ref="A208:A213"/>
    <mergeCell ref="B208:B213"/>
    <mergeCell ref="A214:A219"/>
    <mergeCell ref="B214:B219"/>
    <mergeCell ref="A226:A231"/>
    <mergeCell ref="B226:B231"/>
    <mergeCell ref="A232:A237"/>
    <mergeCell ref="B232:B237"/>
  </mergeCells>
  <pageMargins left="0.70866141732283472" right="0.70866141732283472" top="0.19685039370078741" bottom="0.19685039370078741" header="0.19685039370078741" footer="0.19685039370078741"/>
  <pageSetup paperSize="9" scale="65" fitToHeight="53" orientation="portrait" r:id="rId1"/>
  <headerFooter>
    <oddFooter>Страница 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107"/>
  <sheetViews>
    <sheetView zoomScale="70" zoomScaleNormal="70" zoomScaleSheetLayoutView="50" workbookViewId="0">
      <pane xSplit="11" ySplit="9" topLeftCell="L10" activePane="bottomRight" state="frozen"/>
      <selection activeCell="K91" sqref="K91"/>
      <selection pane="topRight" activeCell="K91" sqref="K91"/>
      <selection pane="bottomLeft" activeCell="K91" sqref="K91"/>
      <selection pane="bottomRight" activeCell="A108" sqref="A108:XFD118"/>
    </sheetView>
  </sheetViews>
  <sheetFormatPr defaultColWidth="9.140625" defaultRowHeight="12.75"/>
  <cols>
    <col min="1" max="1" width="38.140625" style="32" customWidth="1"/>
    <col min="2" max="2" width="8" style="32" customWidth="1"/>
    <col min="3" max="3" width="12.28515625" style="32" customWidth="1"/>
    <col min="4" max="4" width="37.42578125" style="32" customWidth="1"/>
    <col min="5" max="5" width="11.85546875" style="32" customWidth="1"/>
    <col min="6" max="6" width="11.28515625" style="32" customWidth="1"/>
    <col min="7" max="7" width="8.28515625" style="32" customWidth="1"/>
    <col min="8" max="8" width="11.28515625" style="238" customWidth="1"/>
    <col min="9" max="9" width="13.5703125" style="238" customWidth="1"/>
    <col min="10" max="10" width="14.7109375" style="238" customWidth="1"/>
    <col min="11" max="11" width="11.28515625" style="238" customWidth="1"/>
    <col min="12" max="15" width="9.140625" style="238"/>
    <col min="16" max="16" width="50.85546875" style="261" customWidth="1"/>
    <col min="17" max="16384" width="9.140625" style="32"/>
  </cols>
  <sheetData>
    <row r="2" spans="1:16">
      <c r="P2" s="261" t="s">
        <v>499</v>
      </c>
    </row>
    <row r="4" spans="1:16" ht="17.25" customHeight="1"/>
    <row r="5" spans="1:16" ht="21.75" customHeight="1"/>
    <row r="6" spans="1:16" ht="15.75">
      <c r="A6" s="479" t="s">
        <v>555</v>
      </c>
      <c r="B6" s="479"/>
      <c r="C6" s="479"/>
      <c r="D6" s="479"/>
      <c r="E6" s="479"/>
      <c r="F6" s="479"/>
      <c r="G6" s="479"/>
      <c r="H6" s="479"/>
      <c r="I6" s="479"/>
      <c r="J6" s="479"/>
      <c r="K6" s="479"/>
      <c r="L6" s="479"/>
      <c r="M6" s="479"/>
      <c r="N6" s="479"/>
      <c r="O6" s="479"/>
    </row>
    <row r="7" spans="1:16" ht="33.75" customHeight="1"/>
    <row r="8" spans="1:16" ht="54.75" customHeight="1">
      <c r="A8" s="476" t="s">
        <v>337</v>
      </c>
      <c r="B8" s="480" t="s">
        <v>479</v>
      </c>
      <c r="C8" s="476" t="s">
        <v>338</v>
      </c>
      <c r="D8" s="476" t="s">
        <v>480</v>
      </c>
      <c r="E8" s="476" t="s">
        <v>339</v>
      </c>
      <c r="F8" s="476" t="s">
        <v>340</v>
      </c>
      <c r="G8" s="476" t="s">
        <v>341</v>
      </c>
      <c r="H8" s="483" t="s">
        <v>477</v>
      </c>
      <c r="I8" s="484"/>
      <c r="J8" s="484"/>
      <c r="K8" s="485"/>
      <c r="L8" s="486" t="s">
        <v>478</v>
      </c>
      <c r="M8" s="486"/>
      <c r="N8" s="486"/>
      <c r="O8" s="486"/>
      <c r="P8" s="473" t="s">
        <v>481</v>
      </c>
    </row>
    <row r="9" spans="1:16" ht="42" customHeight="1">
      <c r="A9" s="476"/>
      <c r="B9" s="481"/>
      <c r="C9" s="476"/>
      <c r="D9" s="476"/>
      <c r="E9" s="476"/>
      <c r="F9" s="476"/>
      <c r="G9" s="476"/>
      <c r="H9" s="476" t="s">
        <v>15</v>
      </c>
      <c r="I9" s="477" t="s">
        <v>342</v>
      </c>
      <c r="J9" s="477" t="s">
        <v>482</v>
      </c>
      <c r="K9" s="477" t="s">
        <v>483</v>
      </c>
      <c r="L9" s="476" t="s">
        <v>476</v>
      </c>
      <c r="M9" s="476"/>
      <c r="N9" s="476"/>
      <c r="O9" s="476"/>
      <c r="P9" s="474"/>
    </row>
    <row r="10" spans="1:16" ht="70.5" customHeight="1">
      <c r="A10" s="476"/>
      <c r="B10" s="482"/>
      <c r="C10" s="476"/>
      <c r="D10" s="476"/>
      <c r="E10" s="476"/>
      <c r="F10" s="476"/>
      <c r="G10" s="476"/>
      <c r="H10" s="476"/>
      <c r="I10" s="478"/>
      <c r="J10" s="478"/>
      <c r="K10" s="478"/>
      <c r="L10" s="58" t="s">
        <v>343</v>
      </c>
      <c r="M10" s="58" t="s">
        <v>344</v>
      </c>
      <c r="N10" s="58" t="s">
        <v>345</v>
      </c>
      <c r="O10" s="58" t="s">
        <v>346</v>
      </c>
      <c r="P10" s="475"/>
    </row>
    <row r="11" spans="1:16" s="202" customFormat="1" ht="70.5" customHeight="1">
      <c r="A11" s="200" t="s">
        <v>501</v>
      </c>
      <c r="B11" s="201"/>
      <c r="C11" s="200"/>
      <c r="D11" s="200"/>
      <c r="E11" s="200"/>
      <c r="F11" s="200"/>
      <c r="G11" s="200"/>
      <c r="H11" s="212">
        <f>H12+H51+H63+H86</f>
        <v>4555465.4000000004</v>
      </c>
      <c r="I11" s="213">
        <f>I12+I51+I63+I86</f>
        <v>1649738.6</v>
      </c>
      <c r="J11" s="213">
        <f t="shared" ref="J11:K11" si="0">J12+J51+J63+J86</f>
        <v>1445260.4000000001</v>
      </c>
      <c r="K11" s="213">
        <f t="shared" si="0"/>
        <v>1460466.4000000001</v>
      </c>
      <c r="L11" s="242"/>
      <c r="M11" s="242"/>
      <c r="N11" s="242"/>
      <c r="O11" s="242"/>
      <c r="P11" s="264"/>
    </row>
    <row r="12" spans="1:16" ht="77.25" customHeight="1">
      <c r="A12" s="57" t="s">
        <v>347</v>
      </c>
      <c r="B12" s="33"/>
      <c r="C12" s="19"/>
      <c r="D12" s="33"/>
      <c r="E12" s="33"/>
      <c r="F12" s="33"/>
      <c r="G12" s="33"/>
      <c r="H12" s="241">
        <f>I12+J12+K12</f>
        <v>254834.00000000003</v>
      </c>
      <c r="I12" s="241">
        <f>I13+I17+I22+I24+I29+I34+I39+I42+I47+I49</f>
        <v>188588.2</v>
      </c>
      <c r="J12" s="241">
        <f t="shared" ref="J12:K12" si="1">J13+J17+J22+J24+J29+J34+J39+J42+J47+J49</f>
        <v>33148.699999999997</v>
      </c>
      <c r="K12" s="241">
        <f t="shared" si="1"/>
        <v>33097.1</v>
      </c>
      <c r="L12" s="58"/>
      <c r="M12" s="58"/>
      <c r="N12" s="58"/>
      <c r="O12" s="58"/>
      <c r="P12" s="265"/>
    </row>
    <row r="13" spans="1:16" ht="106.5" customHeight="1">
      <c r="A13" s="57" t="s">
        <v>348</v>
      </c>
      <c r="B13" s="33"/>
      <c r="C13" s="19" t="s">
        <v>184</v>
      </c>
      <c r="D13" s="23" t="s">
        <v>675</v>
      </c>
      <c r="E13" s="49">
        <v>42036</v>
      </c>
      <c r="F13" s="49">
        <v>43100</v>
      </c>
      <c r="G13" s="59"/>
      <c r="H13" s="216">
        <f>I13+J13+K13</f>
        <v>4953.5</v>
      </c>
      <c r="I13" s="216">
        <f>I14+I15</f>
        <v>4864.5</v>
      </c>
      <c r="J13" s="216">
        <f t="shared" ref="J13:K13" si="2">J14+J15</f>
        <v>44.5</v>
      </c>
      <c r="K13" s="216">
        <f t="shared" si="2"/>
        <v>44.5</v>
      </c>
      <c r="L13" s="58" t="s">
        <v>349</v>
      </c>
      <c r="M13" s="58"/>
      <c r="N13" s="58"/>
      <c r="O13" s="19"/>
      <c r="P13" s="263"/>
    </row>
    <row r="14" spans="1:16" ht="131.44999999999999" customHeight="1">
      <c r="A14" s="23" t="s">
        <v>350</v>
      </c>
      <c r="B14" s="33"/>
      <c r="C14" s="19" t="s">
        <v>184</v>
      </c>
      <c r="D14" s="23" t="s">
        <v>351</v>
      </c>
      <c r="E14" s="60"/>
      <c r="F14" s="60"/>
      <c r="G14" s="61"/>
      <c r="H14" s="216">
        <f t="shared" ref="H14:H79" si="3">I14+J14+K14</f>
        <v>4824.5</v>
      </c>
      <c r="I14" s="221">
        <v>4824.5</v>
      </c>
      <c r="J14" s="221">
        <v>0</v>
      </c>
      <c r="K14" s="221">
        <v>0</v>
      </c>
      <c r="L14" s="58"/>
      <c r="M14" s="58"/>
      <c r="N14" s="58" t="s">
        <v>349</v>
      </c>
      <c r="O14" s="58"/>
      <c r="P14" s="260"/>
    </row>
    <row r="15" spans="1:16" ht="119.25" customHeight="1">
      <c r="A15" s="23" t="s">
        <v>352</v>
      </c>
      <c r="B15" s="33"/>
      <c r="C15" s="19" t="s">
        <v>184</v>
      </c>
      <c r="D15" s="46" t="s">
        <v>353</v>
      </c>
      <c r="E15" s="49">
        <v>42036</v>
      </c>
      <c r="F15" s="49">
        <v>43100</v>
      </c>
      <c r="G15" s="63"/>
      <c r="H15" s="216">
        <f t="shared" si="3"/>
        <v>129</v>
      </c>
      <c r="I15" s="218">
        <v>40</v>
      </c>
      <c r="J15" s="218">
        <v>44.5</v>
      </c>
      <c r="K15" s="218">
        <v>44.5</v>
      </c>
      <c r="L15" s="58" t="s">
        <v>349</v>
      </c>
      <c r="M15" s="58"/>
      <c r="N15" s="58"/>
      <c r="O15" s="19"/>
      <c r="P15" s="263"/>
    </row>
    <row r="16" spans="1:16" ht="172.5" customHeight="1">
      <c r="A16" s="23" t="s">
        <v>354</v>
      </c>
      <c r="B16" s="58">
        <v>1</v>
      </c>
      <c r="C16" s="19" t="s">
        <v>184</v>
      </c>
      <c r="D16" s="78" t="s">
        <v>25</v>
      </c>
      <c r="E16" s="49">
        <v>42036</v>
      </c>
      <c r="F16" s="49">
        <v>43100</v>
      </c>
      <c r="G16" s="47"/>
      <c r="H16" s="216">
        <f t="shared" si="3"/>
        <v>0</v>
      </c>
      <c r="I16" s="80"/>
      <c r="J16" s="80"/>
      <c r="K16" s="80"/>
      <c r="L16" s="58" t="s">
        <v>349</v>
      </c>
      <c r="M16" s="58"/>
      <c r="N16" s="58"/>
      <c r="O16" s="19"/>
      <c r="P16" s="263" t="s">
        <v>584</v>
      </c>
    </row>
    <row r="17" spans="1:16" ht="87.75" customHeight="1">
      <c r="A17" s="57" t="s">
        <v>355</v>
      </c>
      <c r="B17" s="33"/>
      <c r="C17" s="19" t="s">
        <v>184</v>
      </c>
      <c r="D17" s="23" t="s">
        <v>356</v>
      </c>
      <c r="E17" s="49">
        <v>42095</v>
      </c>
      <c r="F17" s="49">
        <v>43100</v>
      </c>
      <c r="G17" s="33"/>
      <c r="H17" s="216">
        <f>SUM(H18:H20)</f>
        <v>20415</v>
      </c>
      <c r="I17" s="64">
        <f>I18+I19+I20</f>
        <v>9266.2000000000007</v>
      </c>
      <c r="J17" s="64">
        <f t="shared" ref="J17:K17" si="4">SUM(J18:J20)</f>
        <v>5574.4</v>
      </c>
      <c r="K17" s="64">
        <f t="shared" si="4"/>
        <v>5574.4</v>
      </c>
      <c r="L17" s="58"/>
      <c r="M17" s="58" t="s">
        <v>349</v>
      </c>
      <c r="N17" s="58"/>
      <c r="O17" s="19"/>
      <c r="P17" s="265"/>
    </row>
    <row r="18" spans="1:16" ht="133.5" customHeight="1">
      <c r="A18" s="23" t="s">
        <v>357</v>
      </c>
      <c r="B18" s="33"/>
      <c r="C18" s="19" t="s">
        <v>184</v>
      </c>
      <c r="D18" s="23" t="s">
        <v>358</v>
      </c>
      <c r="E18" s="49">
        <v>42095</v>
      </c>
      <c r="F18" s="49">
        <v>43100</v>
      </c>
      <c r="G18" s="33"/>
      <c r="H18" s="216">
        <f>I18+J18+K18</f>
        <v>12115.3</v>
      </c>
      <c r="I18" s="221">
        <v>6351.5</v>
      </c>
      <c r="J18" s="221">
        <v>2881.9</v>
      </c>
      <c r="K18" s="221">
        <v>2881.9</v>
      </c>
      <c r="L18" s="58"/>
      <c r="M18" s="58" t="s">
        <v>349</v>
      </c>
      <c r="N18" s="58"/>
      <c r="O18" s="19"/>
      <c r="P18" s="263" t="s">
        <v>676</v>
      </c>
    </row>
    <row r="19" spans="1:16" ht="80.25" customHeight="1">
      <c r="A19" s="23" t="s">
        <v>359</v>
      </c>
      <c r="B19" s="33"/>
      <c r="C19" s="19" t="s">
        <v>184</v>
      </c>
      <c r="D19" s="23" t="s">
        <v>360</v>
      </c>
      <c r="E19" s="49">
        <v>42005</v>
      </c>
      <c r="F19" s="49">
        <v>43100</v>
      </c>
      <c r="G19" s="33"/>
      <c r="H19" s="216">
        <f t="shared" si="3"/>
        <v>0</v>
      </c>
      <c r="I19" s="221">
        <v>0</v>
      </c>
      <c r="J19" s="221">
        <v>0</v>
      </c>
      <c r="K19" s="221">
        <v>0</v>
      </c>
      <c r="L19" s="58"/>
      <c r="M19" s="58"/>
      <c r="N19" s="58"/>
      <c r="O19" s="19"/>
      <c r="P19" s="265"/>
    </row>
    <row r="20" spans="1:16" ht="136.5" customHeight="1">
      <c r="A20" s="23" t="s">
        <v>361</v>
      </c>
      <c r="B20" s="33"/>
      <c r="C20" s="19" t="s">
        <v>184</v>
      </c>
      <c r="D20" s="23" t="s">
        <v>362</v>
      </c>
      <c r="E20" s="49">
        <v>42095</v>
      </c>
      <c r="F20" s="49">
        <v>43100</v>
      </c>
      <c r="G20" s="33"/>
      <c r="H20" s="216">
        <f t="shared" si="3"/>
        <v>8299.7000000000007</v>
      </c>
      <c r="I20" s="221">
        <v>2914.7</v>
      </c>
      <c r="J20" s="221">
        <v>2692.5</v>
      </c>
      <c r="K20" s="221">
        <v>2692.5</v>
      </c>
      <c r="L20" s="58"/>
      <c r="M20" s="58" t="s">
        <v>349</v>
      </c>
      <c r="N20" s="58"/>
      <c r="O20" s="19"/>
      <c r="P20" s="254" t="s">
        <v>629</v>
      </c>
    </row>
    <row r="21" spans="1:16" ht="84" customHeight="1">
      <c r="A21" s="46" t="s">
        <v>363</v>
      </c>
      <c r="B21" s="51">
        <v>1</v>
      </c>
      <c r="C21" s="78" t="s">
        <v>184</v>
      </c>
      <c r="D21" s="78" t="s">
        <v>25</v>
      </c>
      <c r="E21" s="49">
        <v>42095</v>
      </c>
      <c r="F21" s="49">
        <v>43100</v>
      </c>
      <c r="G21" s="47"/>
      <c r="H21" s="216">
        <f t="shared" si="3"/>
        <v>0</v>
      </c>
      <c r="I21" s="215">
        <v>0</v>
      </c>
      <c r="J21" s="215">
        <v>0</v>
      </c>
      <c r="K21" s="215">
        <v>0</v>
      </c>
      <c r="L21" s="19"/>
      <c r="M21" s="58" t="s">
        <v>349</v>
      </c>
      <c r="N21" s="58"/>
      <c r="O21" s="19"/>
      <c r="P21" s="263" t="s">
        <v>677</v>
      </c>
    </row>
    <row r="22" spans="1:16" ht="156" customHeight="1">
      <c r="A22" s="57" t="s">
        <v>364</v>
      </c>
      <c r="B22" s="33"/>
      <c r="C22" s="19" t="s">
        <v>184</v>
      </c>
      <c r="D22" s="46" t="s">
        <v>365</v>
      </c>
      <c r="E22" s="49">
        <v>42005</v>
      </c>
      <c r="F22" s="49">
        <v>42917</v>
      </c>
      <c r="G22" s="33"/>
      <c r="H22" s="216">
        <f>I22+J22+K22</f>
        <v>1386</v>
      </c>
      <c r="I22" s="210">
        <v>462</v>
      </c>
      <c r="J22" s="210">
        <v>462</v>
      </c>
      <c r="K22" s="210">
        <v>462</v>
      </c>
      <c r="L22" s="19" t="s">
        <v>349</v>
      </c>
      <c r="M22" s="19" t="s">
        <v>349</v>
      </c>
      <c r="N22" s="19"/>
      <c r="O22" s="58"/>
      <c r="P22" s="265"/>
    </row>
    <row r="23" spans="1:16" ht="82.5" customHeight="1">
      <c r="A23" s="46" t="s">
        <v>366</v>
      </c>
      <c r="B23" s="58">
        <v>0</v>
      </c>
      <c r="C23" s="19" t="s">
        <v>184</v>
      </c>
      <c r="D23" s="19" t="s">
        <v>25</v>
      </c>
      <c r="E23" s="65">
        <v>42005</v>
      </c>
      <c r="F23" s="49">
        <v>42917</v>
      </c>
      <c r="G23" s="33"/>
      <c r="H23" s="216">
        <f t="shared" si="3"/>
        <v>0</v>
      </c>
      <c r="I23" s="221">
        <v>0</v>
      </c>
      <c r="J23" s="221">
        <v>0</v>
      </c>
      <c r="K23" s="221">
        <v>0</v>
      </c>
      <c r="L23" s="19" t="s">
        <v>349</v>
      </c>
      <c r="M23" s="19" t="s">
        <v>349</v>
      </c>
      <c r="N23" s="19"/>
      <c r="O23" s="58"/>
      <c r="P23" s="255" t="s">
        <v>678</v>
      </c>
    </row>
    <row r="24" spans="1:16" ht="96.75" customHeight="1">
      <c r="A24" s="57" t="s">
        <v>367</v>
      </c>
      <c r="B24" s="33"/>
      <c r="C24" s="19" t="s">
        <v>184</v>
      </c>
      <c r="D24" s="23" t="s">
        <v>368</v>
      </c>
      <c r="E24" s="49">
        <v>42005</v>
      </c>
      <c r="F24" s="49">
        <v>43100</v>
      </c>
      <c r="G24" s="33"/>
      <c r="H24" s="216">
        <f>I24+J24+K24</f>
        <v>1260</v>
      </c>
      <c r="I24" s="64">
        <f>I25+I26+I27</f>
        <v>420</v>
      </c>
      <c r="J24" s="64">
        <f t="shared" ref="J24:K24" si="5">J25+J26</f>
        <v>420</v>
      </c>
      <c r="K24" s="64">
        <f t="shared" si="5"/>
        <v>420</v>
      </c>
      <c r="L24" s="58" t="s">
        <v>349</v>
      </c>
      <c r="M24" s="58" t="s">
        <v>349</v>
      </c>
      <c r="N24" s="58"/>
      <c r="O24" s="58"/>
      <c r="P24" s="265"/>
    </row>
    <row r="25" spans="1:16" s="52" customFormat="1" ht="140.25" customHeight="1">
      <c r="A25" s="46" t="s">
        <v>369</v>
      </c>
      <c r="B25" s="47"/>
      <c r="C25" s="78" t="s">
        <v>184</v>
      </c>
      <c r="D25" s="48" t="s">
        <v>370</v>
      </c>
      <c r="E25" s="49">
        <v>42095</v>
      </c>
      <c r="F25" s="49">
        <v>43100</v>
      </c>
      <c r="G25" s="47"/>
      <c r="H25" s="216">
        <f>I25+J25+K25</f>
        <v>1170</v>
      </c>
      <c r="I25" s="50">
        <v>390</v>
      </c>
      <c r="J25" s="50">
        <v>390</v>
      </c>
      <c r="K25" s="50">
        <v>390</v>
      </c>
      <c r="L25" s="58"/>
      <c r="M25" s="58" t="s">
        <v>349</v>
      </c>
      <c r="N25" s="58"/>
      <c r="O25" s="58"/>
      <c r="P25" s="266" t="s">
        <v>622</v>
      </c>
    </row>
    <row r="26" spans="1:16" s="52" customFormat="1" ht="108.75" customHeight="1">
      <c r="A26" s="53" t="s">
        <v>371</v>
      </c>
      <c r="B26" s="47"/>
      <c r="C26" s="78" t="s">
        <v>184</v>
      </c>
      <c r="D26" s="48" t="s">
        <v>372</v>
      </c>
      <c r="E26" s="49">
        <v>42005</v>
      </c>
      <c r="F26" s="49">
        <v>43100</v>
      </c>
      <c r="G26" s="54"/>
      <c r="H26" s="216">
        <f t="shared" si="3"/>
        <v>90</v>
      </c>
      <c r="I26" s="50">
        <v>30</v>
      </c>
      <c r="J26" s="50">
        <v>30</v>
      </c>
      <c r="K26" s="50">
        <v>30</v>
      </c>
      <c r="L26" s="58" t="s">
        <v>349</v>
      </c>
      <c r="M26" s="58" t="s">
        <v>349</v>
      </c>
      <c r="N26" s="58"/>
      <c r="O26" s="58"/>
      <c r="P26" s="260"/>
    </row>
    <row r="27" spans="1:16" s="52" customFormat="1" ht="64.5" customHeight="1">
      <c r="A27" s="53" t="s">
        <v>373</v>
      </c>
      <c r="B27" s="47"/>
      <c r="C27" s="78" t="s">
        <v>184</v>
      </c>
      <c r="D27" s="48" t="s">
        <v>374</v>
      </c>
      <c r="E27" s="49">
        <v>42005</v>
      </c>
      <c r="F27" s="49">
        <v>43100</v>
      </c>
      <c r="G27" s="54"/>
      <c r="H27" s="216">
        <f t="shared" si="3"/>
        <v>0</v>
      </c>
      <c r="I27" s="50">
        <v>0</v>
      </c>
      <c r="J27" s="50">
        <v>0</v>
      </c>
      <c r="K27" s="50">
        <v>0</v>
      </c>
      <c r="L27" s="58"/>
      <c r="M27" s="58"/>
      <c r="N27" s="58"/>
      <c r="O27" s="58"/>
      <c r="P27" s="265"/>
    </row>
    <row r="28" spans="1:16" ht="189.75" customHeight="1">
      <c r="A28" s="23" t="s">
        <v>375</v>
      </c>
      <c r="B28" s="58">
        <v>1</v>
      </c>
      <c r="C28" s="19" t="s">
        <v>184</v>
      </c>
      <c r="D28" s="19" t="s">
        <v>25</v>
      </c>
      <c r="E28" s="49">
        <v>42005</v>
      </c>
      <c r="F28" s="49">
        <v>43100</v>
      </c>
      <c r="G28" s="33"/>
      <c r="H28" s="216"/>
      <c r="I28" s="209"/>
      <c r="J28" s="209"/>
      <c r="K28" s="209"/>
      <c r="L28" s="58" t="s">
        <v>349</v>
      </c>
      <c r="M28" s="58" t="s">
        <v>349</v>
      </c>
      <c r="N28" s="58"/>
      <c r="O28" s="58"/>
      <c r="P28" s="256" t="s">
        <v>599</v>
      </c>
    </row>
    <row r="29" spans="1:16" ht="81.75" customHeight="1">
      <c r="A29" s="57" t="s">
        <v>376</v>
      </c>
      <c r="B29" s="33"/>
      <c r="C29" s="19" t="s">
        <v>184</v>
      </c>
      <c r="D29" s="46" t="s">
        <v>377</v>
      </c>
      <c r="E29" s="49">
        <v>42005</v>
      </c>
      <c r="F29" s="49">
        <v>43100</v>
      </c>
      <c r="G29" s="63"/>
      <c r="H29" s="216">
        <f>I29+J29+K29</f>
        <v>1199</v>
      </c>
      <c r="I29" s="64">
        <f>I30+I31</f>
        <v>539</v>
      </c>
      <c r="J29" s="64">
        <f t="shared" ref="J29:K29" si="6">J30+J31</f>
        <v>330</v>
      </c>
      <c r="K29" s="64">
        <f t="shared" si="6"/>
        <v>330</v>
      </c>
      <c r="L29" s="58" t="s">
        <v>349</v>
      </c>
      <c r="M29" s="58"/>
      <c r="N29" s="58" t="s">
        <v>349</v>
      </c>
      <c r="O29" s="58" t="s">
        <v>349</v>
      </c>
      <c r="P29" s="265"/>
    </row>
    <row r="30" spans="1:16" ht="87.75" customHeight="1">
      <c r="A30" s="23" t="s">
        <v>378</v>
      </c>
      <c r="B30" s="33"/>
      <c r="C30" s="19" t="s">
        <v>184</v>
      </c>
      <c r="D30" s="23" t="s">
        <v>379</v>
      </c>
      <c r="E30" s="49">
        <v>42005</v>
      </c>
      <c r="F30" s="49">
        <v>43100</v>
      </c>
      <c r="G30" s="33"/>
      <c r="H30" s="216">
        <f t="shared" si="3"/>
        <v>180</v>
      </c>
      <c r="I30" s="214">
        <v>60</v>
      </c>
      <c r="J30" s="214">
        <v>60</v>
      </c>
      <c r="K30" s="214">
        <v>60</v>
      </c>
      <c r="L30" s="58" t="s">
        <v>349</v>
      </c>
      <c r="M30" s="58"/>
      <c r="N30" s="58"/>
      <c r="O30" s="58" t="s">
        <v>349</v>
      </c>
      <c r="P30" s="265"/>
    </row>
    <row r="31" spans="1:16" ht="75" customHeight="1">
      <c r="A31" s="23" t="s">
        <v>380</v>
      </c>
      <c r="B31" s="33"/>
      <c r="C31" s="19" t="s">
        <v>184</v>
      </c>
      <c r="D31" s="46" t="s">
        <v>381</v>
      </c>
      <c r="E31" s="49">
        <v>42248</v>
      </c>
      <c r="F31" s="49">
        <v>43100</v>
      </c>
      <c r="G31" s="63"/>
      <c r="H31" s="216">
        <f t="shared" si="3"/>
        <v>1019</v>
      </c>
      <c r="I31" s="218">
        <v>479</v>
      </c>
      <c r="J31" s="218">
        <v>270</v>
      </c>
      <c r="K31" s="218">
        <v>270</v>
      </c>
      <c r="L31" s="58"/>
      <c r="M31" s="58"/>
      <c r="N31" s="58" t="s">
        <v>349</v>
      </c>
      <c r="O31" s="58"/>
      <c r="P31" s="265"/>
    </row>
    <row r="32" spans="1:16" ht="100.5" customHeight="1">
      <c r="A32" s="23" t="s">
        <v>382</v>
      </c>
      <c r="B32" s="58">
        <v>1</v>
      </c>
      <c r="C32" s="19" t="s">
        <v>184</v>
      </c>
      <c r="D32" s="78" t="s">
        <v>25</v>
      </c>
      <c r="E32" s="49">
        <v>42248</v>
      </c>
      <c r="F32" s="49">
        <v>43100</v>
      </c>
      <c r="G32" s="63"/>
      <c r="H32" s="216">
        <f t="shared" si="3"/>
        <v>0</v>
      </c>
      <c r="I32" s="217">
        <v>0</v>
      </c>
      <c r="J32" s="217">
        <v>0</v>
      </c>
      <c r="K32" s="217">
        <v>0</v>
      </c>
      <c r="L32" s="58"/>
      <c r="M32" s="58"/>
      <c r="N32" s="58" t="s">
        <v>349</v>
      </c>
      <c r="O32" s="58"/>
      <c r="P32" s="263" t="s">
        <v>567</v>
      </c>
    </row>
    <row r="33" spans="1:16" ht="84.75" customHeight="1">
      <c r="A33" s="23" t="s">
        <v>679</v>
      </c>
      <c r="B33" s="58">
        <v>1</v>
      </c>
      <c r="C33" s="19" t="s">
        <v>184</v>
      </c>
      <c r="D33" s="19" t="s">
        <v>25</v>
      </c>
      <c r="E33" s="49">
        <v>42005</v>
      </c>
      <c r="F33" s="49">
        <v>43100</v>
      </c>
      <c r="G33" s="33"/>
      <c r="H33" s="216">
        <f t="shared" si="3"/>
        <v>0</v>
      </c>
      <c r="I33" s="80">
        <v>0</v>
      </c>
      <c r="J33" s="80">
        <v>0</v>
      </c>
      <c r="K33" s="80">
        <v>0</v>
      </c>
      <c r="L33" s="58" t="s">
        <v>349</v>
      </c>
      <c r="M33" s="58"/>
      <c r="N33" s="58" t="s">
        <v>349</v>
      </c>
      <c r="O33" s="58" t="s">
        <v>349</v>
      </c>
      <c r="P33" s="267" t="s">
        <v>615</v>
      </c>
    </row>
    <row r="34" spans="1:16" ht="76.5" customHeight="1">
      <c r="A34" s="57" t="s">
        <v>383</v>
      </c>
      <c r="B34" s="33"/>
      <c r="C34" s="19" t="s">
        <v>184</v>
      </c>
      <c r="D34" s="46" t="s">
        <v>384</v>
      </c>
      <c r="E34" s="49">
        <v>42036</v>
      </c>
      <c r="F34" s="49">
        <v>43100</v>
      </c>
      <c r="G34" s="63"/>
      <c r="H34" s="216">
        <f t="shared" si="3"/>
        <v>1981</v>
      </c>
      <c r="I34" s="212">
        <f>I35+I36</f>
        <v>521</v>
      </c>
      <c r="J34" s="212">
        <v>730</v>
      </c>
      <c r="K34" s="212">
        <v>730</v>
      </c>
      <c r="L34" s="58" t="s">
        <v>349</v>
      </c>
      <c r="M34" s="58"/>
      <c r="N34" s="58" t="s">
        <v>349</v>
      </c>
      <c r="O34" s="58" t="s">
        <v>349</v>
      </c>
      <c r="P34" s="265"/>
    </row>
    <row r="35" spans="1:16" ht="93" customHeight="1">
      <c r="A35" s="23" t="s">
        <v>385</v>
      </c>
      <c r="B35" s="33"/>
      <c r="C35" s="19" t="s">
        <v>184</v>
      </c>
      <c r="D35" s="46" t="s">
        <v>386</v>
      </c>
      <c r="E35" s="49">
        <v>42036</v>
      </c>
      <c r="F35" s="49">
        <v>43100</v>
      </c>
      <c r="G35" s="63"/>
      <c r="H35" s="216">
        <f t="shared" si="3"/>
        <v>1981</v>
      </c>
      <c r="I35" s="209">
        <v>521</v>
      </c>
      <c r="J35" s="209">
        <v>730</v>
      </c>
      <c r="K35" s="209">
        <v>730</v>
      </c>
      <c r="L35" s="58" t="s">
        <v>349</v>
      </c>
      <c r="M35" s="58"/>
      <c r="N35" s="58" t="s">
        <v>349</v>
      </c>
      <c r="O35" s="58" t="s">
        <v>349</v>
      </c>
      <c r="P35" s="265"/>
    </row>
    <row r="36" spans="1:16" ht="54" customHeight="1">
      <c r="A36" s="23" t="s">
        <v>387</v>
      </c>
      <c r="B36" s="33"/>
      <c r="C36" s="19" t="s">
        <v>184</v>
      </c>
      <c r="D36" s="46" t="s">
        <v>386</v>
      </c>
      <c r="E36" s="49">
        <v>42005</v>
      </c>
      <c r="F36" s="49">
        <v>43100</v>
      </c>
      <c r="G36" s="33"/>
      <c r="H36" s="216">
        <f t="shared" si="3"/>
        <v>0</v>
      </c>
      <c r="I36" s="218">
        <v>0</v>
      </c>
      <c r="J36" s="218">
        <v>0</v>
      </c>
      <c r="K36" s="218">
        <v>0</v>
      </c>
      <c r="L36" s="58"/>
      <c r="M36" s="58"/>
      <c r="N36" s="58"/>
      <c r="O36" s="58"/>
      <c r="P36" s="265"/>
    </row>
    <row r="37" spans="1:16" ht="144.75" customHeight="1">
      <c r="A37" s="23" t="s">
        <v>388</v>
      </c>
      <c r="B37" s="58">
        <v>1</v>
      </c>
      <c r="C37" s="19" t="s">
        <v>184</v>
      </c>
      <c r="D37" s="78" t="s">
        <v>170</v>
      </c>
      <c r="E37" s="49">
        <v>42005</v>
      </c>
      <c r="F37" s="49">
        <v>43100</v>
      </c>
      <c r="G37" s="63"/>
      <c r="H37" s="216">
        <f t="shared" si="3"/>
        <v>0</v>
      </c>
      <c r="I37" s="211">
        <v>0</v>
      </c>
      <c r="J37" s="211">
        <v>0</v>
      </c>
      <c r="K37" s="211">
        <v>0</v>
      </c>
      <c r="L37" s="58" t="s">
        <v>349</v>
      </c>
      <c r="M37" s="58" t="s">
        <v>349</v>
      </c>
      <c r="N37" s="58"/>
      <c r="O37" s="58" t="s">
        <v>349</v>
      </c>
      <c r="P37" s="263" t="s">
        <v>484</v>
      </c>
    </row>
    <row r="38" spans="1:16" ht="93.75" customHeight="1">
      <c r="A38" s="46" t="s">
        <v>653</v>
      </c>
      <c r="B38" s="58"/>
      <c r="C38" s="19" t="s">
        <v>184</v>
      </c>
      <c r="D38" s="19" t="s">
        <v>25</v>
      </c>
      <c r="E38" s="49">
        <v>42005</v>
      </c>
      <c r="F38" s="49">
        <v>43100</v>
      </c>
      <c r="G38" s="33"/>
      <c r="H38" s="216">
        <f t="shared" si="3"/>
        <v>0</v>
      </c>
      <c r="I38" s="221">
        <v>0</v>
      </c>
      <c r="J38" s="221">
        <v>0</v>
      </c>
      <c r="K38" s="221">
        <v>0</v>
      </c>
      <c r="L38" s="58" t="s">
        <v>349</v>
      </c>
      <c r="M38" s="58"/>
      <c r="N38" s="58" t="s">
        <v>349</v>
      </c>
      <c r="O38" s="58" t="s">
        <v>349</v>
      </c>
      <c r="P38" s="263" t="s">
        <v>680</v>
      </c>
    </row>
    <row r="39" spans="1:16" ht="78.75" customHeight="1">
      <c r="A39" s="57" t="s">
        <v>389</v>
      </c>
      <c r="B39" s="33"/>
      <c r="C39" s="19" t="s">
        <v>184</v>
      </c>
      <c r="D39" s="46" t="s">
        <v>390</v>
      </c>
      <c r="E39" s="49">
        <v>42036</v>
      </c>
      <c r="F39" s="49">
        <v>43100</v>
      </c>
      <c r="G39" s="63"/>
      <c r="H39" s="216">
        <f t="shared" si="3"/>
        <v>3462</v>
      </c>
      <c r="I39" s="216">
        <f>I40</f>
        <v>1139</v>
      </c>
      <c r="J39" s="216">
        <f t="shared" ref="J39:K39" si="7">J40</f>
        <v>1161.5</v>
      </c>
      <c r="K39" s="216">
        <f t="shared" si="7"/>
        <v>1161.5</v>
      </c>
      <c r="L39" s="58" t="s">
        <v>349</v>
      </c>
      <c r="M39" s="58" t="s">
        <v>349</v>
      </c>
      <c r="N39" s="58"/>
      <c r="O39" s="58" t="s">
        <v>349</v>
      </c>
      <c r="P39" s="265"/>
    </row>
    <row r="40" spans="1:16" ht="105" customHeight="1">
      <c r="A40" s="23" t="s">
        <v>391</v>
      </c>
      <c r="B40" s="33"/>
      <c r="C40" s="19" t="s">
        <v>184</v>
      </c>
      <c r="D40" s="46" t="s">
        <v>392</v>
      </c>
      <c r="E40" s="49">
        <v>42036</v>
      </c>
      <c r="F40" s="49">
        <v>43100</v>
      </c>
      <c r="G40" s="33"/>
      <c r="H40" s="216">
        <f t="shared" si="3"/>
        <v>3462</v>
      </c>
      <c r="I40" s="218">
        <v>1139</v>
      </c>
      <c r="J40" s="218">
        <v>1161.5</v>
      </c>
      <c r="K40" s="218">
        <v>1161.5</v>
      </c>
      <c r="L40" s="58" t="s">
        <v>349</v>
      </c>
      <c r="M40" s="58" t="s">
        <v>349</v>
      </c>
      <c r="N40" s="58"/>
      <c r="O40" s="58" t="s">
        <v>349</v>
      </c>
      <c r="P40" s="265"/>
    </row>
    <row r="41" spans="1:16" ht="132" customHeight="1">
      <c r="A41" s="23" t="s">
        <v>393</v>
      </c>
      <c r="B41" s="58">
        <v>1</v>
      </c>
      <c r="C41" s="19" t="s">
        <v>184</v>
      </c>
      <c r="D41" s="78" t="s">
        <v>25</v>
      </c>
      <c r="E41" s="49">
        <v>42036</v>
      </c>
      <c r="F41" s="49">
        <v>43100</v>
      </c>
      <c r="G41" s="33"/>
      <c r="H41" s="216">
        <f t="shared" si="3"/>
        <v>0</v>
      </c>
      <c r="I41" s="221">
        <v>0</v>
      </c>
      <c r="J41" s="221">
        <v>0</v>
      </c>
      <c r="K41" s="221">
        <v>0</v>
      </c>
      <c r="L41" s="58" t="s">
        <v>349</v>
      </c>
      <c r="M41" s="58" t="s">
        <v>349</v>
      </c>
      <c r="N41" s="58"/>
      <c r="O41" s="58" t="s">
        <v>349</v>
      </c>
      <c r="P41" s="263" t="s">
        <v>616</v>
      </c>
    </row>
    <row r="42" spans="1:16" ht="84" customHeight="1">
      <c r="A42" s="57" t="s">
        <v>394</v>
      </c>
      <c r="B42" s="33"/>
      <c r="C42" s="19" t="s">
        <v>184</v>
      </c>
      <c r="D42" s="66" t="s">
        <v>395</v>
      </c>
      <c r="E42" s="49">
        <v>42036</v>
      </c>
      <c r="F42" s="49">
        <v>43100</v>
      </c>
      <c r="G42" s="33"/>
      <c r="H42" s="216">
        <f>I42+J42+K42</f>
        <v>85972.1</v>
      </c>
      <c r="I42" s="67">
        <f>I43+I44+I45</f>
        <v>37171.100000000006</v>
      </c>
      <c r="J42" s="67">
        <v>24426.3</v>
      </c>
      <c r="K42" s="67">
        <v>24374.7</v>
      </c>
      <c r="L42" s="58" t="s">
        <v>349</v>
      </c>
      <c r="M42" s="58" t="s">
        <v>349</v>
      </c>
      <c r="N42" s="58"/>
      <c r="O42" s="58"/>
      <c r="P42" s="265"/>
    </row>
    <row r="43" spans="1:16" ht="161.25" customHeight="1">
      <c r="A43" s="23" t="s">
        <v>396</v>
      </c>
      <c r="B43" s="33"/>
      <c r="C43" s="19" t="s">
        <v>184</v>
      </c>
      <c r="D43" s="23" t="s">
        <v>397</v>
      </c>
      <c r="E43" s="49">
        <v>42095</v>
      </c>
      <c r="F43" s="49">
        <v>43100</v>
      </c>
      <c r="G43" s="33"/>
      <c r="H43" s="216">
        <f t="shared" si="3"/>
        <v>66371.7</v>
      </c>
      <c r="I43" s="215">
        <v>25286.2</v>
      </c>
      <c r="J43" s="215">
        <v>19187.3</v>
      </c>
      <c r="K43" s="215">
        <v>21898.2</v>
      </c>
      <c r="L43" s="58"/>
      <c r="M43" s="58" t="s">
        <v>349</v>
      </c>
      <c r="N43" s="58"/>
      <c r="O43" s="58"/>
      <c r="P43" s="263" t="s">
        <v>647</v>
      </c>
    </row>
    <row r="44" spans="1:16" ht="67.5" customHeight="1">
      <c r="A44" s="23" t="s">
        <v>398</v>
      </c>
      <c r="B44" s="33"/>
      <c r="C44" s="19" t="s">
        <v>184</v>
      </c>
      <c r="D44" s="23" t="s">
        <v>399</v>
      </c>
      <c r="E44" s="49">
        <v>42036</v>
      </c>
      <c r="F44" s="49">
        <v>43100</v>
      </c>
      <c r="G44" s="33"/>
      <c r="H44" s="216">
        <f t="shared" si="3"/>
        <v>6969.4</v>
      </c>
      <c r="I44" s="221">
        <v>2016.4</v>
      </c>
      <c r="J44" s="221">
        <v>2476.5</v>
      </c>
      <c r="K44" s="221">
        <v>2476.5</v>
      </c>
      <c r="L44" s="58" t="s">
        <v>349</v>
      </c>
      <c r="M44" s="58"/>
      <c r="N44" s="58"/>
      <c r="O44" s="58"/>
      <c r="P44" s="263" t="s">
        <v>630</v>
      </c>
    </row>
    <row r="45" spans="1:16" ht="71.25" customHeight="1">
      <c r="A45" s="23" t="s">
        <v>400</v>
      </c>
      <c r="B45" s="33"/>
      <c r="C45" s="19" t="s">
        <v>184</v>
      </c>
      <c r="D45" s="23" t="s">
        <v>399</v>
      </c>
      <c r="E45" s="65">
        <v>42461</v>
      </c>
      <c r="F45" s="65">
        <v>43100</v>
      </c>
      <c r="G45" s="33"/>
      <c r="H45" s="216">
        <f t="shared" si="3"/>
        <v>12631</v>
      </c>
      <c r="I45" s="215">
        <v>9868.5</v>
      </c>
      <c r="J45" s="215">
        <v>2762.5</v>
      </c>
      <c r="K45" s="215">
        <v>0</v>
      </c>
      <c r="L45" s="58"/>
      <c r="M45" s="58"/>
      <c r="N45" s="58"/>
      <c r="O45" s="58"/>
      <c r="P45" s="263" t="s">
        <v>648</v>
      </c>
    </row>
    <row r="46" spans="1:16" ht="56.25" customHeight="1">
      <c r="A46" s="23" t="s">
        <v>401</v>
      </c>
      <c r="B46" s="58">
        <v>0</v>
      </c>
      <c r="C46" s="19" t="s">
        <v>184</v>
      </c>
      <c r="D46" s="19" t="s">
        <v>25</v>
      </c>
      <c r="E46" s="65">
        <v>42036</v>
      </c>
      <c r="F46" s="65">
        <v>43100</v>
      </c>
      <c r="G46" s="33"/>
      <c r="H46" s="216">
        <f t="shared" si="3"/>
        <v>0</v>
      </c>
      <c r="I46" s="221">
        <v>0</v>
      </c>
      <c r="J46" s="221">
        <v>0</v>
      </c>
      <c r="K46" s="221">
        <v>0</v>
      </c>
      <c r="L46" s="58" t="s">
        <v>349</v>
      </c>
      <c r="M46" s="58" t="s">
        <v>349</v>
      </c>
      <c r="N46" s="58"/>
      <c r="O46" s="58"/>
      <c r="P46" s="263" t="s">
        <v>638</v>
      </c>
    </row>
    <row r="47" spans="1:16" ht="60" customHeight="1">
      <c r="A47" s="57" t="s">
        <v>402</v>
      </c>
      <c r="B47" s="33"/>
      <c r="C47" s="19" t="s">
        <v>232</v>
      </c>
      <c r="D47" s="66" t="s">
        <v>403</v>
      </c>
      <c r="E47" s="65">
        <v>42005</v>
      </c>
      <c r="F47" s="65">
        <v>43100</v>
      </c>
      <c r="G47" s="33"/>
      <c r="H47" s="216">
        <f t="shared" si="3"/>
        <v>131405.4</v>
      </c>
      <c r="I47" s="64">
        <v>131405.4</v>
      </c>
      <c r="J47" s="64">
        <v>0</v>
      </c>
      <c r="K47" s="64">
        <v>0</v>
      </c>
      <c r="L47" s="58"/>
      <c r="M47" s="58"/>
      <c r="N47" s="58"/>
      <c r="O47" s="58"/>
      <c r="P47" s="265"/>
    </row>
    <row r="48" spans="1:16" ht="155.25" customHeight="1">
      <c r="A48" s="23" t="s">
        <v>649</v>
      </c>
      <c r="B48" s="58">
        <v>0</v>
      </c>
      <c r="C48" s="19" t="s">
        <v>184</v>
      </c>
      <c r="D48" s="19" t="s">
        <v>25</v>
      </c>
      <c r="E48" s="65">
        <v>42005</v>
      </c>
      <c r="F48" s="65">
        <v>43100</v>
      </c>
      <c r="G48" s="33"/>
      <c r="H48" s="216">
        <f t="shared" si="3"/>
        <v>0</v>
      </c>
      <c r="I48" s="221">
        <v>0</v>
      </c>
      <c r="J48" s="221">
        <v>0</v>
      </c>
      <c r="K48" s="221">
        <v>0</v>
      </c>
      <c r="L48" s="58"/>
      <c r="M48" s="58"/>
      <c r="N48" s="58"/>
      <c r="O48" s="248" t="s">
        <v>349</v>
      </c>
      <c r="P48" s="263" t="s">
        <v>681</v>
      </c>
    </row>
    <row r="49" spans="1:16" ht="93.75" customHeight="1">
      <c r="A49" s="57" t="s">
        <v>600</v>
      </c>
      <c r="B49" s="58"/>
      <c r="C49" s="19" t="s">
        <v>184</v>
      </c>
      <c r="D49" s="19"/>
      <c r="E49" s="65">
        <v>42005</v>
      </c>
      <c r="F49" s="65">
        <v>43100</v>
      </c>
      <c r="G49" s="33"/>
      <c r="H49" s="216">
        <f t="shared" si="3"/>
        <v>2800</v>
      </c>
      <c r="I49" s="221">
        <f>I50</f>
        <v>2800</v>
      </c>
      <c r="J49" s="221">
        <f t="shared" ref="J49:K49" si="8">J50</f>
        <v>0</v>
      </c>
      <c r="K49" s="221">
        <f t="shared" si="8"/>
        <v>0</v>
      </c>
      <c r="L49" s="58"/>
      <c r="M49" s="58"/>
      <c r="N49" s="58" t="s">
        <v>349</v>
      </c>
      <c r="O49" s="58" t="s">
        <v>349</v>
      </c>
      <c r="P49" s="263"/>
    </row>
    <row r="50" spans="1:16" ht="70.5" customHeight="1">
      <c r="A50" s="23" t="s">
        <v>601</v>
      </c>
      <c r="B50" s="58"/>
      <c r="C50" s="19" t="s">
        <v>184</v>
      </c>
      <c r="D50" s="19"/>
      <c r="E50" s="65">
        <v>42005</v>
      </c>
      <c r="F50" s="65">
        <v>43100</v>
      </c>
      <c r="G50" s="33"/>
      <c r="H50" s="216">
        <f t="shared" si="3"/>
        <v>2800</v>
      </c>
      <c r="I50" s="221">
        <v>2800</v>
      </c>
      <c r="J50" s="221">
        <v>0</v>
      </c>
      <c r="K50" s="221">
        <v>0</v>
      </c>
      <c r="L50" s="58"/>
      <c r="M50" s="58"/>
      <c r="N50" s="58" t="s">
        <v>349</v>
      </c>
      <c r="O50" s="58" t="s">
        <v>349</v>
      </c>
      <c r="P50" s="263"/>
    </row>
    <row r="51" spans="1:16" ht="66.75" customHeight="1">
      <c r="A51" s="57" t="s">
        <v>404</v>
      </c>
      <c r="B51" s="33"/>
      <c r="C51" s="33"/>
      <c r="D51" s="33"/>
      <c r="E51" s="33"/>
      <c r="F51" s="49"/>
      <c r="G51" s="33"/>
      <c r="H51" s="216">
        <f>I51+J51+K51</f>
        <v>44602.3</v>
      </c>
      <c r="I51" s="64">
        <f>I52+I55</f>
        <v>17595.3</v>
      </c>
      <c r="J51" s="64">
        <f t="shared" ref="J51:K51" si="9">J52+J55</f>
        <v>13503.5</v>
      </c>
      <c r="K51" s="64">
        <f t="shared" si="9"/>
        <v>13503.5</v>
      </c>
      <c r="L51" s="58"/>
      <c r="M51" s="58"/>
      <c r="N51" s="58"/>
      <c r="O51" s="58"/>
      <c r="P51" s="265"/>
    </row>
    <row r="52" spans="1:16" ht="147" customHeight="1">
      <c r="A52" s="68" t="s">
        <v>405</v>
      </c>
      <c r="B52" s="47"/>
      <c r="C52" s="78" t="s">
        <v>184</v>
      </c>
      <c r="D52" s="46" t="s">
        <v>406</v>
      </c>
      <c r="E52" s="49">
        <v>42005</v>
      </c>
      <c r="F52" s="49">
        <v>43100</v>
      </c>
      <c r="G52" s="47"/>
      <c r="H52" s="216">
        <f t="shared" si="3"/>
        <v>2460.5</v>
      </c>
      <c r="I52" s="67">
        <f>I53</f>
        <v>2460.5</v>
      </c>
      <c r="J52" s="67">
        <v>0</v>
      </c>
      <c r="K52" s="67">
        <v>0</v>
      </c>
      <c r="L52" s="58"/>
      <c r="M52" s="58"/>
      <c r="N52" s="58"/>
      <c r="O52" s="58"/>
      <c r="P52" s="265"/>
    </row>
    <row r="53" spans="1:16" ht="88.5" customHeight="1">
      <c r="A53" s="46" t="s">
        <v>407</v>
      </c>
      <c r="B53" s="47"/>
      <c r="C53" s="78" t="s">
        <v>184</v>
      </c>
      <c r="D53" s="46" t="s">
        <v>408</v>
      </c>
      <c r="E53" s="49">
        <v>42005</v>
      </c>
      <c r="F53" s="49">
        <v>43100</v>
      </c>
      <c r="G53" s="47"/>
      <c r="H53" s="216">
        <f t="shared" si="3"/>
        <v>2460.5</v>
      </c>
      <c r="I53" s="215">
        <v>2460.5</v>
      </c>
      <c r="J53" s="215">
        <v>0</v>
      </c>
      <c r="K53" s="215">
        <v>0</v>
      </c>
      <c r="L53" s="58"/>
      <c r="M53" s="58"/>
      <c r="N53" s="58"/>
      <c r="O53" s="58"/>
      <c r="P53" s="265"/>
    </row>
    <row r="54" spans="1:16" ht="69" customHeight="1">
      <c r="A54" s="46" t="s">
        <v>409</v>
      </c>
      <c r="B54" s="51">
        <v>0</v>
      </c>
      <c r="C54" s="78" t="s">
        <v>184</v>
      </c>
      <c r="D54" s="78" t="s">
        <v>25</v>
      </c>
      <c r="E54" s="49">
        <v>42005</v>
      </c>
      <c r="F54" s="49">
        <v>43100</v>
      </c>
      <c r="G54" s="47"/>
      <c r="H54" s="216"/>
      <c r="I54" s="50"/>
      <c r="J54" s="50"/>
      <c r="K54" s="50"/>
      <c r="L54" s="58"/>
      <c r="M54" s="58"/>
      <c r="N54" s="58"/>
      <c r="O54" s="58"/>
      <c r="P54" s="263" t="s">
        <v>560</v>
      </c>
    </row>
    <row r="55" spans="1:16" ht="165" customHeight="1">
      <c r="A55" s="68" t="s">
        <v>410</v>
      </c>
      <c r="B55" s="47"/>
      <c r="C55" s="78" t="s">
        <v>184</v>
      </c>
      <c r="D55" s="46" t="s">
        <v>411</v>
      </c>
      <c r="E55" s="49">
        <v>42064</v>
      </c>
      <c r="F55" s="49">
        <v>43100</v>
      </c>
      <c r="G55" s="47"/>
      <c r="H55" s="216">
        <f>I55+J55+K55</f>
        <v>42141.8</v>
      </c>
      <c r="I55" s="67">
        <f>I56+I57+I58+I59+I60+I61</f>
        <v>15134.8</v>
      </c>
      <c r="J55" s="67">
        <f t="shared" ref="J55:K55" si="10">J56+J57+J58+J59+J60+J61</f>
        <v>13503.5</v>
      </c>
      <c r="K55" s="67">
        <f t="shared" si="10"/>
        <v>13503.5</v>
      </c>
      <c r="L55" s="58" t="s">
        <v>349</v>
      </c>
      <c r="M55" s="58" t="s">
        <v>349</v>
      </c>
      <c r="N55" s="58" t="s">
        <v>349</v>
      </c>
      <c r="O55" s="58"/>
      <c r="P55" s="265"/>
    </row>
    <row r="56" spans="1:16" ht="87.75" customHeight="1">
      <c r="A56" s="46" t="s">
        <v>412</v>
      </c>
      <c r="B56" s="47"/>
      <c r="C56" s="78" t="s">
        <v>184</v>
      </c>
      <c r="D56" s="46" t="s">
        <v>408</v>
      </c>
      <c r="E56" s="49">
        <v>42125</v>
      </c>
      <c r="F56" s="49">
        <v>43100</v>
      </c>
      <c r="G56" s="47"/>
      <c r="H56" s="216">
        <f t="shared" si="3"/>
        <v>28547.999999999996</v>
      </c>
      <c r="I56" s="50">
        <v>9834.4</v>
      </c>
      <c r="J56" s="50">
        <v>9356.7999999999993</v>
      </c>
      <c r="K56" s="50">
        <v>9356.7999999999993</v>
      </c>
      <c r="L56" s="58"/>
      <c r="M56" s="58" t="s">
        <v>349</v>
      </c>
      <c r="N56" s="58" t="s">
        <v>349</v>
      </c>
      <c r="O56" s="58"/>
      <c r="P56" s="265"/>
    </row>
    <row r="57" spans="1:16" ht="99" customHeight="1">
      <c r="A57" s="46" t="s">
        <v>413</v>
      </c>
      <c r="B57" s="47"/>
      <c r="C57" s="36" t="s">
        <v>248</v>
      </c>
      <c r="D57" s="46" t="s">
        <v>408</v>
      </c>
      <c r="E57" s="49">
        <v>42064</v>
      </c>
      <c r="F57" s="49">
        <v>43100</v>
      </c>
      <c r="G57" s="47"/>
      <c r="H57" s="216">
        <f t="shared" si="3"/>
        <v>13258.8</v>
      </c>
      <c r="I57" s="50">
        <v>5185.3999999999996</v>
      </c>
      <c r="J57" s="50">
        <v>4036.7</v>
      </c>
      <c r="K57" s="50">
        <v>4036.7</v>
      </c>
      <c r="L57" s="58" t="s">
        <v>349</v>
      </c>
      <c r="M57" s="58" t="s">
        <v>349</v>
      </c>
      <c r="N57" s="58"/>
      <c r="O57" s="58"/>
      <c r="P57" s="265"/>
    </row>
    <row r="58" spans="1:16" s="81" customFormat="1" ht="218.25" customHeight="1">
      <c r="A58" s="46" t="s">
        <v>414</v>
      </c>
      <c r="B58" s="47"/>
      <c r="C58" s="36" t="s">
        <v>251</v>
      </c>
      <c r="D58" s="46" t="s">
        <v>415</v>
      </c>
      <c r="E58" s="49">
        <v>42095</v>
      </c>
      <c r="F58" s="49">
        <v>43100</v>
      </c>
      <c r="G58" s="47"/>
      <c r="H58" s="216">
        <f t="shared" si="3"/>
        <v>335</v>
      </c>
      <c r="I58" s="50">
        <v>115</v>
      </c>
      <c r="J58" s="50">
        <v>110</v>
      </c>
      <c r="K58" s="50">
        <v>110</v>
      </c>
      <c r="L58" s="58"/>
      <c r="M58" s="58" t="s">
        <v>349</v>
      </c>
      <c r="N58" s="58"/>
      <c r="O58" s="58"/>
      <c r="P58" s="265"/>
    </row>
    <row r="59" spans="1:16" s="81" customFormat="1" ht="112.5" customHeight="1">
      <c r="A59" s="46" t="s">
        <v>416</v>
      </c>
      <c r="B59" s="47"/>
      <c r="C59" s="78" t="s">
        <v>184</v>
      </c>
      <c r="D59" s="46" t="s">
        <v>417</v>
      </c>
      <c r="E59" s="49">
        <v>42005</v>
      </c>
      <c r="F59" s="49">
        <v>43100</v>
      </c>
      <c r="G59" s="47"/>
      <c r="H59" s="216">
        <f t="shared" si="3"/>
        <v>0</v>
      </c>
      <c r="I59" s="50">
        <v>0</v>
      </c>
      <c r="J59" s="50">
        <v>0</v>
      </c>
      <c r="K59" s="50">
        <v>0</v>
      </c>
      <c r="L59" s="58"/>
      <c r="M59" s="58"/>
      <c r="N59" s="58"/>
      <c r="O59" s="58"/>
      <c r="P59" s="265"/>
    </row>
    <row r="60" spans="1:16" s="81" customFormat="1" ht="94.5" customHeight="1">
      <c r="A60" s="46" t="s">
        <v>418</v>
      </c>
      <c r="B60" s="47"/>
      <c r="C60" s="78" t="s">
        <v>184</v>
      </c>
      <c r="D60" s="46" t="s">
        <v>419</v>
      </c>
      <c r="E60" s="49">
        <v>42005</v>
      </c>
      <c r="F60" s="49">
        <v>43100</v>
      </c>
      <c r="G60" s="47"/>
      <c r="H60" s="216">
        <f t="shared" si="3"/>
        <v>0</v>
      </c>
      <c r="I60" s="50">
        <v>0</v>
      </c>
      <c r="J60" s="50">
        <v>0</v>
      </c>
      <c r="K60" s="50">
        <v>0</v>
      </c>
      <c r="L60" s="58"/>
      <c r="M60" s="58"/>
      <c r="N60" s="58"/>
      <c r="O60" s="58"/>
      <c r="P60" s="265"/>
    </row>
    <row r="61" spans="1:16" s="81" customFormat="1" ht="97.5" customHeight="1">
      <c r="A61" s="46" t="s">
        <v>420</v>
      </c>
      <c r="B61" s="47"/>
      <c r="C61" s="78" t="s">
        <v>184</v>
      </c>
      <c r="D61" s="46" t="s">
        <v>421</v>
      </c>
      <c r="E61" s="49">
        <v>42005</v>
      </c>
      <c r="F61" s="49">
        <v>43100</v>
      </c>
      <c r="G61" s="47"/>
      <c r="H61" s="216">
        <f t="shared" si="3"/>
        <v>0</v>
      </c>
      <c r="I61" s="50">
        <v>0</v>
      </c>
      <c r="J61" s="50">
        <v>0</v>
      </c>
      <c r="K61" s="50">
        <v>0</v>
      </c>
      <c r="L61" s="58"/>
      <c r="M61" s="58"/>
      <c r="N61" s="58"/>
      <c r="O61" s="58"/>
      <c r="P61" s="265"/>
    </row>
    <row r="62" spans="1:16" s="81" customFormat="1" ht="57.75" customHeight="1">
      <c r="A62" s="46" t="s">
        <v>668</v>
      </c>
      <c r="B62" s="51">
        <v>0</v>
      </c>
      <c r="C62" s="78" t="s">
        <v>184</v>
      </c>
      <c r="D62" s="78" t="s">
        <v>25</v>
      </c>
      <c r="E62" s="49">
        <v>42064</v>
      </c>
      <c r="F62" s="49">
        <v>43100</v>
      </c>
      <c r="G62" s="47"/>
      <c r="H62" s="216">
        <f t="shared" si="3"/>
        <v>0</v>
      </c>
      <c r="I62" s="50">
        <v>0</v>
      </c>
      <c r="J62" s="50">
        <v>0</v>
      </c>
      <c r="K62" s="50">
        <v>0</v>
      </c>
      <c r="L62" s="58" t="s">
        <v>349</v>
      </c>
      <c r="M62" s="58" t="s">
        <v>349</v>
      </c>
      <c r="N62" s="58" t="s">
        <v>349</v>
      </c>
      <c r="O62" s="58"/>
      <c r="P62" s="263" t="s">
        <v>561</v>
      </c>
    </row>
    <row r="63" spans="1:16" ht="57.75" customHeight="1">
      <c r="A63" s="57" t="s">
        <v>422</v>
      </c>
      <c r="B63" s="33"/>
      <c r="C63" s="33"/>
      <c r="D63" s="33"/>
      <c r="E63" s="33"/>
      <c r="F63" s="49"/>
      <c r="G63" s="33"/>
      <c r="H63" s="216">
        <f>H64+H75+H82</f>
        <v>16478.7</v>
      </c>
      <c r="I63" s="64">
        <f>I64+I75+I82</f>
        <v>5660.7</v>
      </c>
      <c r="J63" s="64">
        <f t="shared" ref="J63:K63" si="11">J64+J75+J82</f>
        <v>5602.4</v>
      </c>
      <c r="K63" s="64">
        <f t="shared" si="11"/>
        <v>5215.6000000000004</v>
      </c>
      <c r="L63" s="58"/>
      <c r="M63" s="58"/>
      <c r="N63" s="58"/>
      <c r="O63" s="58"/>
      <c r="P63" s="265"/>
    </row>
    <row r="64" spans="1:16" ht="102" customHeight="1">
      <c r="A64" s="57" t="s">
        <v>423</v>
      </c>
      <c r="B64" s="58"/>
      <c r="C64" s="19" t="s">
        <v>184</v>
      </c>
      <c r="D64" s="23" t="s">
        <v>424</v>
      </c>
      <c r="E64" s="49">
        <v>42005</v>
      </c>
      <c r="F64" s="49">
        <v>43100</v>
      </c>
      <c r="G64" s="33"/>
      <c r="H64" s="216">
        <f t="shared" si="3"/>
        <v>12981.5</v>
      </c>
      <c r="I64" s="64">
        <f>SUM(I65:I73)</f>
        <v>4463.5</v>
      </c>
      <c r="J64" s="64">
        <v>4407.3999999999996</v>
      </c>
      <c r="K64" s="64">
        <v>4110.6000000000004</v>
      </c>
      <c r="L64" s="58" t="s">
        <v>349</v>
      </c>
      <c r="M64" s="58" t="s">
        <v>349</v>
      </c>
      <c r="N64" s="58" t="s">
        <v>349</v>
      </c>
      <c r="O64" s="58" t="s">
        <v>349</v>
      </c>
      <c r="P64" s="265"/>
    </row>
    <row r="65" spans="1:16" ht="86.25" customHeight="1">
      <c r="A65" s="23" t="s">
        <v>425</v>
      </c>
      <c r="B65" s="62"/>
      <c r="C65" s="19" t="s">
        <v>184</v>
      </c>
      <c r="D65" s="23" t="s">
        <v>426</v>
      </c>
      <c r="E65" s="49">
        <v>42036</v>
      </c>
      <c r="F65" s="49">
        <v>43100</v>
      </c>
      <c r="G65" s="33"/>
      <c r="H65" s="216">
        <f t="shared" si="3"/>
        <v>1858.8</v>
      </c>
      <c r="I65" s="220">
        <v>594.79999999999995</v>
      </c>
      <c r="J65" s="220">
        <v>632</v>
      </c>
      <c r="K65" s="220">
        <v>632</v>
      </c>
      <c r="L65" s="58" t="s">
        <v>349</v>
      </c>
      <c r="M65" s="58" t="s">
        <v>349</v>
      </c>
      <c r="N65" s="58" t="s">
        <v>349</v>
      </c>
      <c r="O65" s="58" t="s">
        <v>349</v>
      </c>
      <c r="P65" s="265"/>
    </row>
    <row r="66" spans="1:16" ht="85.5" customHeight="1">
      <c r="A66" s="23" t="s">
        <v>427</v>
      </c>
      <c r="B66" s="62"/>
      <c r="C66" s="19" t="s">
        <v>184</v>
      </c>
      <c r="D66" s="23" t="s">
        <v>669</v>
      </c>
      <c r="E66" s="49">
        <v>42005</v>
      </c>
      <c r="F66" s="49">
        <v>43100</v>
      </c>
      <c r="G66" s="33"/>
      <c r="H66" s="216">
        <f t="shared" si="3"/>
        <v>579</v>
      </c>
      <c r="I66" s="220">
        <v>193</v>
      </c>
      <c r="J66" s="220">
        <v>193</v>
      </c>
      <c r="K66" s="220">
        <v>193</v>
      </c>
      <c r="L66" s="58" t="s">
        <v>349</v>
      </c>
      <c r="M66" s="58" t="s">
        <v>349</v>
      </c>
      <c r="N66" s="58" t="s">
        <v>349</v>
      </c>
      <c r="O66" s="58" t="s">
        <v>349</v>
      </c>
      <c r="P66" s="265"/>
    </row>
    <row r="67" spans="1:16" ht="88.5" customHeight="1">
      <c r="A67" s="23" t="s">
        <v>428</v>
      </c>
      <c r="B67" s="62"/>
      <c r="C67" s="23" t="s">
        <v>184</v>
      </c>
      <c r="D67" s="23" t="s">
        <v>429</v>
      </c>
      <c r="E67" s="49">
        <v>42005</v>
      </c>
      <c r="F67" s="49">
        <v>43100</v>
      </c>
      <c r="G67" s="33"/>
      <c r="H67" s="216">
        <f t="shared" si="3"/>
        <v>0</v>
      </c>
      <c r="I67" s="220">
        <v>0</v>
      </c>
      <c r="J67" s="220">
        <v>0</v>
      </c>
      <c r="K67" s="220">
        <v>0</v>
      </c>
      <c r="L67" s="58"/>
      <c r="M67" s="58"/>
      <c r="N67" s="58"/>
      <c r="O67" s="58"/>
      <c r="P67" s="265"/>
    </row>
    <row r="68" spans="1:16" ht="51">
      <c r="A68" s="23" t="s">
        <v>430</v>
      </c>
      <c r="B68" s="62"/>
      <c r="C68" s="23" t="s">
        <v>184</v>
      </c>
      <c r="D68" s="23" t="s">
        <v>431</v>
      </c>
      <c r="E68" s="49">
        <v>42036</v>
      </c>
      <c r="F68" s="49">
        <v>43100</v>
      </c>
      <c r="G68" s="33"/>
      <c r="H68" s="216">
        <f t="shared" si="3"/>
        <v>360</v>
      </c>
      <c r="I68" s="215">
        <v>120</v>
      </c>
      <c r="J68" s="215">
        <v>120</v>
      </c>
      <c r="K68" s="215">
        <v>120</v>
      </c>
      <c r="L68" s="58" t="s">
        <v>349</v>
      </c>
      <c r="M68" s="58"/>
      <c r="N68" s="58"/>
      <c r="O68" s="58" t="s">
        <v>349</v>
      </c>
      <c r="P68" s="265"/>
    </row>
    <row r="69" spans="1:16" ht="79.5" customHeight="1">
      <c r="A69" s="23" t="s">
        <v>432</v>
      </c>
      <c r="B69" s="62"/>
      <c r="C69" s="19" t="s">
        <v>184</v>
      </c>
      <c r="D69" s="23" t="s">
        <v>433</v>
      </c>
      <c r="E69" s="49">
        <v>42095</v>
      </c>
      <c r="F69" s="49">
        <v>43100</v>
      </c>
      <c r="G69" s="33"/>
      <c r="H69" s="216">
        <f t="shared" si="3"/>
        <v>299.8</v>
      </c>
      <c r="I69" s="220">
        <v>89.8</v>
      </c>
      <c r="J69" s="220">
        <v>105</v>
      </c>
      <c r="K69" s="220">
        <v>105</v>
      </c>
      <c r="L69" s="58"/>
      <c r="M69" s="58" t="s">
        <v>349</v>
      </c>
      <c r="N69" s="58" t="s">
        <v>349</v>
      </c>
      <c r="O69" s="58"/>
      <c r="P69" s="265"/>
    </row>
    <row r="70" spans="1:16" ht="74.25" customHeight="1">
      <c r="A70" s="23" t="s">
        <v>434</v>
      </c>
      <c r="B70" s="62"/>
      <c r="C70" s="19" t="s">
        <v>184</v>
      </c>
      <c r="D70" s="23" t="s">
        <v>435</v>
      </c>
      <c r="E70" s="49">
        <v>42064</v>
      </c>
      <c r="F70" s="49">
        <v>43100</v>
      </c>
      <c r="G70" s="33"/>
      <c r="H70" s="216">
        <f t="shared" si="3"/>
        <v>35</v>
      </c>
      <c r="I70" s="221">
        <v>0</v>
      </c>
      <c r="J70" s="221">
        <v>17.5</v>
      </c>
      <c r="K70" s="221">
        <v>17.5</v>
      </c>
      <c r="L70" s="58" t="s">
        <v>349</v>
      </c>
      <c r="M70" s="58"/>
      <c r="N70" s="58"/>
      <c r="O70" s="58"/>
      <c r="P70" s="265"/>
    </row>
    <row r="71" spans="1:16" ht="104.25" customHeight="1">
      <c r="A71" s="23" t="s">
        <v>436</v>
      </c>
      <c r="B71" s="62"/>
      <c r="C71" s="19" t="s">
        <v>184</v>
      </c>
      <c r="D71" s="23" t="s">
        <v>437</v>
      </c>
      <c r="E71" s="49">
        <v>42125</v>
      </c>
      <c r="F71" s="49">
        <v>43100</v>
      </c>
      <c r="G71" s="33"/>
      <c r="H71" s="216">
        <f t="shared" si="3"/>
        <v>587.79999999999995</v>
      </c>
      <c r="I71" s="220">
        <v>287.8</v>
      </c>
      <c r="J71" s="220">
        <v>300</v>
      </c>
      <c r="K71" s="220">
        <v>0</v>
      </c>
      <c r="L71" s="58"/>
      <c r="M71" s="58" t="s">
        <v>349</v>
      </c>
      <c r="N71" s="58"/>
      <c r="O71" s="58"/>
      <c r="P71" s="265"/>
    </row>
    <row r="72" spans="1:16" ht="90.75" customHeight="1">
      <c r="A72" s="23" t="s">
        <v>438</v>
      </c>
      <c r="B72" s="62"/>
      <c r="C72" s="19" t="s">
        <v>184</v>
      </c>
      <c r="D72" s="23" t="s">
        <v>439</v>
      </c>
      <c r="E72" s="49">
        <v>42005</v>
      </c>
      <c r="F72" s="49">
        <v>43100</v>
      </c>
      <c r="G72" s="33"/>
      <c r="H72" s="216">
        <f t="shared" si="3"/>
        <v>8811.1</v>
      </c>
      <c r="I72" s="220">
        <v>3028.1</v>
      </c>
      <c r="J72" s="220">
        <v>2889.9</v>
      </c>
      <c r="K72" s="220">
        <v>2893.1</v>
      </c>
      <c r="L72" s="58" t="s">
        <v>349</v>
      </c>
      <c r="M72" s="58" t="s">
        <v>349</v>
      </c>
      <c r="N72" s="58" t="s">
        <v>349</v>
      </c>
      <c r="O72" s="58" t="s">
        <v>349</v>
      </c>
      <c r="P72" s="265"/>
    </row>
    <row r="73" spans="1:16" ht="81.75" customHeight="1">
      <c r="A73" s="23" t="s">
        <v>440</v>
      </c>
      <c r="B73" s="62"/>
      <c r="C73" s="19" t="s">
        <v>184</v>
      </c>
      <c r="D73" s="23" t="s">
        <v>441</v>
      </c>
      <c r="E73" s="49">
        <v>42095</v>
      </c>
      <c r="F73" s="49">
        <v>43100</v>
      </c>
      <c r="G73" s="33"/>
      <c r="H73" s="216">
        <f t="shared" si="3"/>
        <v>450</v>
      </c>
      <c r="I73" s="220">
        <v>150</v>
      </c>
      <c r="J73" s="220">
        <v>150</v>
      </c>
      <c r="K73" s="220">
        <v>150</v>
      </c>
      <c r="L73" s="58"/>
      <c r="M73" s="58" t="s">
        <v>349</v>
      </c>
      <c r="N73" s="58" t="s">
        <v>349</v>
      </c>
      <c r="O73" s="58" t="s">
        <v>349</v>
      </c>
      <c r="P73" s="265"/>
    </row>
    <row r="74" spans="1:16" ht="81.75" customHeight="1">
      <c r="A74" s="23" t="s">
        <v>442</v>
      </c>
      <c r="B74" s="51">
        <v>0</v>
      </c>
      <c r="C74" s="19" t="s">
        <v>184</v>
      </c>
      <c r="D74" s="19" t="s">
        <v>25</v>
      </c>
      <c r="E74" s="49">
        <v>42005</v>
      </c>
      <c r="F74" s="49">
        <v>43100</v>
      </c>
      <c r="G74" s="33"/>
      <c r="H74" s="216">
        <f t="shared" si="3"/>
        <v>0</v>
      </c>
      <c r="I74" s="82">
        <v>0</v>
      </c>
      <c r="J74" s="82">
        <v>0</v>
      </c>
      <c r="K74" s="82">
        <v>0</v>
      </c>
      <c r="L74" s="58" t="s">
        <v>349</v>
      </c>
      <c r="M74" s="58" t="s">
        <v>349</v>
      </c>
      <c r="N74" s="58" t="s">
        <v>349</v>
      </c>
      <c r="O74" s="58" t="s">
        <v>349</v>
      </c>
      <c r="P74" s="263" t="s">
        <v>585</v>
      </c>
    </row>
    <row r="75" spans="1:16" ht="137.25" customHeight="1">
      <c r="A75" s="57" t="s">
        <v>443</v>
      </c>
      <c r="B75" s="58"/>
      <c r="C75" s="19" t="s">
        <v>184</v>
      </c>
      <c r="D75" s="23" t="s">
        <v>444</v>
      </c>
      <c r="E75" s="49">
        <v>42005</v>
      </c>
      <c r="F75" s="49">
        <v>43100</v>
      </c>
      <c r="G75" s="33"/>
      <c r="H75" s="216">
        <f t="shared" si="3"/>
        <v>3002.3</v>
      </c>
      <c r="I75" s="64">
        <f>SUM(I76:I80)</f>
        <v>972.3</v>
      </c>
      <c r="J75" s="64">
        <v>1015</v>
      </c>
      <c r="K75" s="64">
        <v>1015</v>
      </c>
      <c r="L75" s="58" t="s">
        <v>349</v>
      </c>
      <c r="M75" s="58" t="s">
        <v>349</v>
      </c>
      <c r="N75" s="58" t="s">
        <v>349</v>
      </c>
      <c r="O75" s="58" t="s">
        <v>349</v>
      </c>
      <c r="P75" s="265"/>
    </row>
    <row r="76" spans="1:16" ht="59.25" customHeight="1">
      <c r="A76" s="23" t="s">
        <v>445</v>
      </c>
      <c r="B76" s="62"/>
      <c r="C76" s="69" t="s">
        <v>290</v>
      </c>
      <c r="D76" s="70" t="s">
        <v>446</v>
      </c>
      <c r="E76" s="49">
        <v>42125</v>
      </c>
      <c r="F76" s="49">
        <v>43100</v>
      </c>
      <c r="G76" s="33"/>
      <c r="H76" s="216">
        <f t="shared" si="3"/>
        <v>180</v>
      </c>
      <c r="I76" s="215">
        <v>60</v>
      </c>
      <c r="J76" s="215">
        <v>60</v>
      </c>
      <c r="K76" s="215">
        <v>60</v>
      </c>
      <c r="L76" s="58" t="s">
        <v>349</v>
      </c>
      <c r="M76" s="58" t="s">
        <v>349</v>
      </c>
      <c r="N76" s="58" t="s">
        <v>349</v>
      </c>
      <c r="O76" s="58" t="s">
        <v>349</v>
      </c>
      <c r="P76" s="265"/>
    </row>
    <row r="77" spans="1:16" ht="63" customHeight="1">
      <c r="A77" s="23" t="s">
        <v>447</v>
      </c>
      <c r="B77" s="62"/>
      <c r="C77" s="69" t="s">
        <v>290</v>
      </c>
      <c r="D77" s="70" t="s">
        <v>446</v>
      </c>
      <c r="E77" s="49">
        <v>42036</v>
      </c>
      <c r="F77" s="49">
        <v>43100</v>
      </c>
      <c r="G77" s="33"/>
      <c r="H77" s="216">
        <f t="shared" si="3"/>
        <v>240</v>
      </c>
      <c r="I77" s="215">
        <v>80</v>
      </c>
      <c r="J77" s="215">
        <v>80</v>
      </c>
      <c r="K77" s="215">
        <v>80</v>
      </c>
      <c r="L77" s="58" t="s">
        <v>349</v>
      </c>
      <c r="M77" s="58" t="s">
        <v>349</v>
      </c>
      <c r="N77" s="58" t="s">
        <v>349</v>
      </c>
      <c r="O77" s="58" t="s">
        <v>349</v>
      </c>
      <c r="P77" s="265"/>
    </row>
    <row r="78" spans="1:16" ht="75.75" customHeight="1">
      <c r="A78" s="23" t="s">
        <v>448</v>
      </c>
      <c r="B78" s="62"/>
      <c r="C78" s="19" t="s">
        <v>184</v>
      </c>
      <c r="D78" s="70" t="s">
        <v>446</v>
      </c>
      <c r="E78" s="49">
        <v>42036</v>
      </c>
      <c r="F78" s="49">
        <v>43100</v>
      </c>
      <c r="G78" s="33"/>
      <c r="H78" s="216">
        <f t="shared" si="3"/>
        <v>64.900000000000006</v>
      </c>
      <c r="I78" s="26">
        <v>14.9</v>
      </c>
      <c r="J78" s="26">
        <v>25</v>
      </c>
      <c r="K78" s="26">
        <v>25</v>
      </c>
      <c r="L78" s="58"/>
      <c r="M78" s="58"/>
      <c r="N78" s="58"/>
      <c r="O78" s="58" t="s">
        <v>349</v>
      </c>
      <c r="P78" s="265"/>
    </row>
    <row r="79" spans="1:16" ht="129" customHeight="1">
      <c r="A79" s="23" t="s">
        <v>449</v>
      </c>
      <c r="B79" s="62"/>
      <c r="C79" s="19" t="s">
        <v>297</v>
      </c>
      <c r="D79" s="70" t="s">
        <v>446</v>
      </c>
      <c r="E79" s="49">
        <v>42005</v>
      </c>
      <c r="F79" s="49">
        <v>43100</v>
      </c>
      <c r="G79" s="33"/>
      <c r="H79" s="216">
        <f t="shared" si="3"/>
        <v>1304.8</v>
      </c>
      <c r="I79" s="26">
        <v>386.4</v>
      </c>
      <c r="J79" s="26">
        <v>459.2</v>
      </c>
      <c r="K79" s="26">
        <v>459.2</v>
      </c>
      <c r="L79" s="58" t="s">
        <v>349</v>
      </c>
      <c r="M79" s="58" t="s">
        <v>349</v>
      </c>
      <c r="N79" s="58" t="s">
        <v>349</v>
      </c>
      <c r="O79" s="58" t="s">
        <v>349</v>
      </c>
      <c r="P79" s="265"/>
    </row>
    <row r="80" spans="1:16" ht="87" customHeight="1">
      <c r="A80" s="23" t="s">
        <v>450</v>
      </c>
      <c r="B80" s="62"/>
      <c r="C80" s="19" t="s">
        <v>184</v>
      </c>
      <c r="D80" s="70" t="s">
        <v>446</v>
      </c>
      <c r="E80" s="49">
        <v>42036</v>
      </c>
      <c r="F80" s="49">
        <v>43100</v>
      </c>
      <c r="G80" s="33"/>
      <c r="H80" s="216">
        <f t="shared" ref="H80:H104" si="12">I80+J80+K80</f>
        <v>1212.5999999999999</v>
      </c>
      <c r="I80" s="26">
        <v>431</v>
      </c>
      <c r="J80" s="26">
        <v>390.8</v>
      </c>
      <c r="K80" s="26">
        <v>390.8</v>
      </c>
      <c r="L80" s="58" t="s">
        <v>349</v>
      </c>
      <c r="M80" s="58" t="s">
        <v>349</v>
      </c>
      <c r="N80" s="58" t="s">
        <v>349</v>
      </c>
      <c r="O80" s="58" t="s">
        <v>349</v>
      </c>
      <c r="P80" s="265"/>
    </row>
    <row r="81" spans="1:16" ht="122.25" customHeight="1">
      <c r="A81" s="23" t="s">
        <v>451</v>
      </c>
      <c r="B81" s="51">
        <v>1</v>
      </c>
      <c r="C81" s="19" t="s">
        <v>184</v>
      </c>
      <c r="D81" s="19" t="s">
        <v>25</v>
      </c>
      <c r="E81" s="49">
        <v>42005</v>
      </c>
      <c r="F81" s="49">
        <v>43100</v>
      </c>
      <c r="G81" s="33"/>
      <c r="H81" s="216">
        <f t="shared" si="12"/>
        <v>0</v>
      </c>
      <c r="I81" s="221">
        <v>0</v>
      </c>
      <c r="J81" s="221">
        <v>0</v>
      </c>
      <c r="K81" s="221">
        <v>0</v>
      </c>
      <c r="L81" s="58" t="s">
        <v>349</v>
      </c>
      <c r="M81" s="58" t="s">
        <v>349</v>
      </c>
      <c r="N81" s="58" t="s">
        <v>349</v>
      </c>
      <c r="O81" s="58" t="s">
        <v>349</v>
      </c>
      <c r="P81" s="263" t="s">
        <v>595</v>
      </c>
    </row>
    <row r="82" spans="1:16" ht="89.25">
      <c r="A82" s="57" t="s">
        <v>452</v>
      </c>
      <c r="B82" s="58"/>
      <c r="C82" s="19" t="s">
        <v>184</v>
      </c>
      <c r="D82" s="23" t="s">
        <v>453</v>
      </c>
      <c r="E82" s="49">
        <v>42036</v>
      </c>
      <c r="F82" s="49">
        <v>43100</v>
      </c>
      <c r="G82" s="33"/>
      <c r="H82" s="216">
        <f t="shared" si="12"/>
        <v>494.9</v>
      </c>
      <c r="I82" s="64">
        <f>I83+I84</f>
        <v>224.9</v>
      </c>
      <c r="J82" s="64">
        <v>180</v>
      </c>
      <c r="K82" s="64">
        <v>90</v>
      </c>
      <c r="L82" s="58" t="s">
        <v>349</v>
      </c>
      <c r="M82" s="58" t="s">
        <v>349</v>
      </c>
      <c r="N82" s="58"/>
      <c r="O82" s="58"/>
      <c r="P82" s="265"/>
    </row>
    <row r="83" spans="1:16" ht="63" customHeight="1">
      <c r="A83" s="23" t="s">
        <v>454</v>
      </c>
      <c r="B83" s="58"/>
      <c r="C83" s="19" t="s">
        <v>184</v>
      </c>
      <c r="D83" s="23" t="s">
        <v>455</v>
      </c>
      <c r="E83" s="49">
        <v>42095</v>
      </c>
      <c r="F83" s="49">
        <v>43100</v>
      </c>
      <c r="G83" s="33"/>
      <c r="H83" s="216">
        <f t="shared" si="12"/>
        <v>269.89999999999998</v>
      </c>
      <c r="I83" s="220">
        <v>149.9</v>
      </c>
      <c r="J83" s="220">
        <v>105</v>
      </c>
      <c r="K83" s="220">
        <v>15</v>
      </c>
      <c r="L83" s="58"/>
      <c r="M83" s="58" t="s">
        <v>349</v>
      </c>
      <c r="N83" s="58"/>
      <c r="O83" s="58"/>
      <c r="P83" s="265"/>
    </row>
    <row r="84" spans="1:16" ht="102">
      <c r="A84" s="23" t="s">
        <v>456</v>
      </c>
      <c r="B84" s="58"/>
      <c r="C84" s="19" t="s">
        <v>184</v>
      </c>
      <c r="D84" s="23" t="s">
        <v>457</v>
      </c>
      <c r="E84" s="49">
        <v>42036</v>
      </c>
      <c r="F84" s="49">
        <v>43100</v>
      </c>
      <c r="G84" s="33"/>
      <c r="H84" s="216">
        <f t="shared" si="12"/>
        <v>225</v>
      </c>
      <c r="I84" s="220">
        <v>75</v>
      </c>
      <c r="J84" s="220">
        <v>75</v>
      </c>
      <c r="K84" s="220">
        <v>75</v>
      </c>
      <c r="L84" s="58" t="s">
        <v>349</v>
      </c>
      <c r="M84" s="58"/>
      <c r="N84" s="58"/>
      <c r="O84" s="58"/>
      <c r="P84" s="265"/>
    </row>
    <row r="85" spans="1:16" ht="48.75" customHeight="1">
      <c r="A85" s="23" t="s">
        <v>458</v>
      </c>
      <c r="B85" s="58">
        <v>1</v>
      </c>
      <c r="C85" s="19" t="s">
        <v>184</v>
      </c>
      <c r="D85" s="19" t="s">
        <v>25</v>
      </c>
      <c r="E85" s="49">
        <v>42036</v>
      </c>
      <c r="F85" s="49">
        <v>43100</v>
      </c>
      <c r="G85" s="33"/>
      <c r="H85" s="216"/>
      <c r="I85" s="221"/>
      <c r="J85" s="221"/>
      <c r="K85" s="221"/>
      <c r="L85" s="58" t="s">
        <v>349</v>
      </c>
      <c r="M85" s="58" t="s">
        <v>349</v>
      </c>
      <c r="N85" s="58"/>
      <c r="O85" s="58"/>
      <c r="P85" s="263" t="s">
        <v>645</v>
      </c>
    </row>
    <row r="86" spans="1:16" ht="81.75" customHeight="1">
      <c r="A86" s="71" t="s">
        <v>459</v>
      </c>
      <c r="B86" s="33"/>
      <c r="C86" s="33"/>
      <c r="D86" s="33"/>
      <c r="E86" s="33"/>
      <c r="F86" s="49"/>
      <c r="G86" s="33"/>
      <c r="H86" s="216">
        <f t="shared" si="12"/>
        <v>4239550.4000000004</v>
      </c>
      <c r="I86" s="64">
        <f>SUM(I87:I103)</f>
        <v>1437894.4000000001</v>
      </c>
      <c r="J86" s="64">
        <f t="shared" ref="J86:K86" si="13">SUM(J87:J103)</f>
        <v>1393005.8</v>
      </c>
      <c r="K86" s="64">
        <f t="shared" si="13"/>
        <v>1408650.2000000002</v>
      </c>
      <c r="L86" s="58"/>
      <c r="M86" s="58"/>
      <c r="N86" s="58"/>
      <c r="O86" s="58"/>
      <c r="P86" s="265"/>
    </row>
    <row r="87" spans="1:16" ht="72" customHeight="1">
      <c r="A87" s="57" t="s">
        <v>460</v>
      </c>
      <c r="B87" s="33"/>
      <c r="C87" s="19" t="s">
        <v>184</v>
      </c>
      <c r="D87" s="23" t="s">
        <v>461</v>
      </c>
      <c r="E87" s="49">
        <v>42005</v>
      </c>
      <c r="F87" s="49">
        <v>43100</v>
      </c>
      <c r="G87" s="33"/>
      <c r="H87" s="216">
        <f t="shared" si="12"/>
        <v>397022.2</v>
      </c>
      <c r="I87" s="221">
        <v>151252.5</v>
      </c>
      <c r="J87" s="221">
        <v>122074</v>
      </c>
      <c r="K87" s="221">
        <v>123695.7</v>
      </c>
      <c r="L87" s="19" t="s">
        <v>349</v>
      </c>
      <c r="M87" s="19" t="s">
        <v>349</v>
      </c>
      <c r="N87" s="19" t="s">
        <v>349</v>
      </c>
      <c r="O87" s="19" t="s">
        <v>349</v>
      </c>
      <c r="P87" s="265"/>
    </row>
    <row r="88" spans="1:16" ht="95.25" customHeight="1">
      <c r="A88" s="46" t="s">
        <v>462</v>
      </c>
      <c r="B88" s="58">
        <v>1</v>
      </c>
      <c r="C88" s="19" t="s">
        <v>184</v>
      </c>
      <c r="D88" s="19" t="s">
        <v>25</v>
      </c>
      <c r="E88" s="65">
        <v>42005</v>
      </c>
      <c r="F88" s="49">
        <v>43100</v>
      </c>
      <c r="G88" s="33"/>
      <c r="H88" s="216">
        <f t="shared" si="12"/>
        <v>0</v>
      </c>
      <c r="I88" s="221">
        <v>0</v>
      </c>
      <c r="J88" s="221">
        <v>0</v>
      </c>
      <c r="K88" s="221">
        <v>0</v>
      </c>
      <c r="L88" s="19" t="s">
        <v>349</v>
      </c>
      <c r="M88" s="19" t="s">
        <v>349</v>
      </c>
      <c r="N88" s="19" t="s">
        <v>349</v>
      </c>
      <c r="O88" s="19" t="s">
        <v>349</v>
      </c>
      <c r="P88" s="263" t="s">
        <v>637</v>
      </c>
    </row>
    <row r="89" spans="1:16" ht="102">
      <c r="A89" s="57" t="s">
        <v>463</v>
      </c>
      <c r="B89" s="33"/>
      <c r="C89" s="19" t="s">
        <v>184</v>
      </c>
      <c r="D89" s="23" t="s">
        <v>461</v>
      </c>
      <c r="E89" s="49">
        <v>42005</v>
      </c>
      <c r="F89" s="49">
        <v>43100</v>
      </c>
      <c r="G89" s="33"/>
      <c r="H89" s="216">
        <f t="shared" si="12"/>
        <v>87116.2</v>
      </c>
      <c r="I89" s="221">
        <v>30738.6</v>
      </c>
      <c r="J89" s="221">
        <v>28188.799999999999</v>
      </c>
      <c r="K89" s="221">
        <v>28188.799999999999</v>
      </c>
      <c r="L89" s="19" t="s">
        <v>349</v>
      </c>
      <c r="M89" s="19" t="s">
        <v>349</v>
      </c>
      <c r="N89" s="19" t="s">
        <v>349</v>
      </c>
      <c r="O89" s="19" t="s">
        <v>349</v>
      </c>
      <c r="P89" s="265"/>
    </row>
    <row r="90" spans="1:16" ht="102">
      <c r="A90" s="23" t="s">
        <v>464</v>
      </c>
      <c r="B90" s="58">
        <v>0</v>
      </c>
      <c r="C90" s="19" t="s">
        <v>184</v>
      </c>
      <c r="D90" s="19" t="s">
        <v>25</v>
      </c>
      <c r="E90" s="65">
        <v>42005</v>
      </c>
      <c r="F90" s="49">
        <v>43100</v>
      </c>
      <c r="G90" s="33"/>
      <c r="H90" s="216">
        <f t="shared" si="12"/>
        <v>0</v>
      </c>
      <c r="I90" s="221">
        <v>0</v>
      </c>
      <c r="J90" s="221">
        <v>0</v>
      </c>
      <c r="K90" s="221">
        <v>0</v>
      </c>
      <c r="L90" s="19" t="s">
        <v>349</v>
      </c>
      <c r="M90" s="19" t="s">
        <v>349</v>
      </c>
      <c r="N90" s="19" t="s">
        <v>349</v>
      </c>
      <c r="O90" s="19" t="s">
        <v>349</v>
      </c>
      <c r="P90" s="263" t="s">
        <v>642</v>
      </c>
    </row>
    <row r="91" spans="1:16" ht="76.5">
      <c r="A91" s="57" t="s">
        <v>465</v>
      </c>
      <c r="B91" s="33"/>
      <c r="C91" s="19" t="s">
        <v>184</v>
      </c>
      <c r="D91" s="23" t="s">
        <v>461</v>
      </c>
      <c r="E91" s="49">
        <v>42005</v>
      </c>
      <c r="F91" s="49">
        <v>43100</v>
      </c>
      <c r="G91" s="33"/>
      <c r="H91" s="216">
        <f t="shared" si="12"/>
        <v>2819808.5</v>
      </c>
      <c r="I91" s="221">
        <v>929680.5</v>
      </c>
      <c r="J91" s="221">
        <v>945064</v>
      </c>
      <c r="K91" s="221">
        <v>945064</v>
      </c>
      <c r="L91" s="19" t="s">
        <v>349</v>
      </c>
      <c r="M91" s="19" t="s">
        <v>349</v>
      </c>
      <c r="N91" s="19" t="s">
        <v>349</v>
      </c>
      <c r="O91" s="19" t="s">
        <v>349</v>
      </c>
      <c r="P91" s="265"/>
    </row>
    <row r="92" spans="1:16" ht="71.25" customHeight="1">
      <c r="A92" s="23" t="s">
        <v>670</v>
      </c>
      <c r="B92" s="58">
        <v>0</v>
      </c>
      <c r="C92" s="19" t="s">
        <v>184</v>
      </c>
      <c r="D92" s="19" t="s">
        <v>25</v>
      </c>
      <c r="E92" s="65">
        <v>42005</v>
      </c>
      <c r="F92" s="49">
        <v>43100</v>
      </c>
      <c r="G92" s="33"/>
      <c r="H92" s="216">
        <f t="shared" si="12"/>
        <v>0</v>
      </c>
      <c r="I92" s="221">
        <v>0</v>
      </c>
      <c r="J92" s="221">
        <v>0</v>
      </c>
      <c r="K92" s="221">
        <v>0</v>
      </c>
      <c r="L92" s="19" t="s">
        <v>349</v>
      </c>
      <c r="M92" s="19" t="s">
        <v>349</v>
      </c>
      <c r="N92" s="19" t="s">
        <v>349</v>
      </c>
      <c r="O92" s="19" t="s">
        <v>349</v>
      </c>
      <c r="P92" s="263" t="s">
        <v>671</v>
      </c>
    </row>
    <row r="93" spans="1:16" ht="61.5" customHeight="1">
      <c r="A93" s="72" t="s">
        <v>466</v>
      </c>
      <c r="B93" s="33"/>
      <c r="C93" s="19" t="s">
        <v>184</v>
      </c>
      <c r="D93" s="23" t="s">
        <v>461</v>
      </c>
      <c r="E93" s="49">
        <v>42005</v>
      </c>
      <c r="F93" s="73">
        <v>43100</v>
      </c>
      <c r="G93" s="33"/>
      <c r="H93" s="216">
        <f t="shared" si="12"/>
        <v>438457.5</v>
      </c>
      <c r="I93" s="218">
        <v>149872.70000000001</v>
      </c>
      <c r="J93" s="218">
        <v>143150.20000000001</v>
      </c>
      <c r="K93" s="218">
        <v>145434.6</v>
      </c>
      <c r="L93" s="19" t="s">
        <v>349</v>
      </c>
      <c r="M93" s="19" t="s">
        <v>349</v>
      </c>
      <c r="N93" s="19" t="s">
        <v>349</v>
      </c>
      <c r="O93" s="19" t="s">
        <v>349</v>
      </c>
      <c r="P93" s="265"/>
    </row>
    <row r="94" spans="1:16" ht="76.5">
      <c r="A94" s="46" t="s">
        <v>467</v>
      </c>
      <c r="B94" s="58">
        <v>0</v>
      </c>
      <c r="C94" s="19" t="s">
        <v>184</v>
      </c>
      <c r="D94" s="19" t="s">
        <v>25</v>
      </c>
      <c r="E94" s="65">
        <v>42005</v>
      </c>
      <c r="F94" s="49">
        <v>43100</v>
      </c>
      <c r="G94" s="33"/>
      <c r="H94" s="216">
        <f t="shared" si="12"/>
        <v>0</v>
      </c>
      <c r="I94" s="221">
        <v>0</v>
      </c>
      <c r="J94" s="221">
        <v>0</v>
      </c>
      <c r="K94" s="221">
        <v>0</v>
      </c>
      <c r="L94" s="19" t="s">
        <v>349</v>
      </c>
      <c r="M94" s="19" t="s">
        <v>349</v>
      </c>
      <c r="N94" s="19" t="s">
        <v>349</v>
      </c>
      <c r="O94" s="19" t="s">
        <v>349</v>
      </c>
      <c r="P94" s="263" t="s">
        <v>609</v>
      </c>
    </row>
    <row r="95" spans="1:16" ht="117.75" customHeight="1">
      <c r="A95" s="57" t="s">
        <v>468</v>
      </c>
      <c r="B95" s="33"/>
      <c r="C95" s="19" t="s">
        <v>184</v>
      </c>
      <c r="D95" s="23" t="s">
        <v>469</v>
      </c>
      <c r="E95" s="65">
        <v>42005</v>
      </c>
      <c r="F95" s="49">
        <v>43100</v>
      </c>
      <c r="G95" s="33"/>
      <c r="H95" s="216">
        <f>I103+J103+K103</f>
        <v>34830.6</v>
      </c>
      <c r="I95" s="221">
        <v>24617.3</v>
      </c>
      <c r="J95" s="221">
        <v>0</v>
      </c>
      <c r="K95" s="221">
        <v>0</v>
      </c>
      <c r="L95" s="19" t="s">
        <v>349</v>
      </c>
      <c r="M95" s="19" t="s">
        <v>349</v>
      </c>
      <c r="N95" s="19" t="s">
        <v>349</v>
      </c>
      <c r="O95" s="19" t="s">
        <v>349</v>
      </c>
      <c r="P95" s="265"/>
    </row>
    <row r="96" spans="1:16" ht="57" customHeight="1">
      <c r="A96" s="338" t="s">
        <v>672</v>
      </c>
      <c r="B96" s="58">
        <v>0</v>
      </c>
      <c r="C96" s="19" t="s">
        <v>184</v>
      </c>
      <c r="D96" s="19" t="s">
        <v>25</v>
      </c>
      <c r="E96" s="65">
        <v>42005</v>
      </c>
      <c r="F96" s="49">
        <v>43100</v>
      </c>
      <c r="G96" s="33"/>
      <c r="H96" s="216"/>
      <c r="I96" s="221"/>
      <c r="J96" s="221"/>
      <c r="K96" s="221"/>
      <c r="L96" s="19" t="s">
        <v>349</v>
      </c>
      <c r="M96" s="19" t="s">
        <v>349</v>
      </c>
      <c r="N96" s="19" t="s">
        <v>349</v>
      </c>
      <c r="O96" s="19" t="s">
        <v>349</v>
      </c>
      <c r="P96" s="263" t="s">
        <v>682</v>
      </c>
    </row>
    <row r="97" spans="1:16" ht="66.75" customHeight="1">
      <c r="A97" s="57" t="s">
        <v>470</v>
      </c>
      <c r="B97" s="33"/>
      <c r="C97" s="19" t="s">
        <v>184</v>
      </c>
      <c r="D97" s="23" t="s">
        <v>461</v>
      </c>
      <c r="E97" s="65">
        <v>42005</v>
      </c>
      <c r="F97" s="49">
        <v>43100</v>
      </c>
      <c r="G97" s="33"/>
      <c r="H97" s="216">
        <f t="shared" si="12"/>
        <v>204889</v>
      </c>
      <c r="I97" s="221">
        <v>57930.8</v>
      </c>
      <c r="J97" s="221">
        <v>67649.399999999994</v>
      </c>
      <c r="K97" s="221">
        <v>79308.800000000003</v>
      </c>
      <c r="L97" s="19" t="s">
        <v>349</v>
      </c>
      <c r="M97" s="19" t="s">
        <v>349</v>
      </c>
      <c r="N97" s="19" t="s">
        <v>349</v>
      </c>
      <c r="O97" s="19" t="s">
        <v>349</v>
      </c>
      <c r="P97" s="265"/>
    </row>
    <row r="98" spans="1:16" ht="63.75">
      <c r="A98" s="23" t="s">
        <v>673</v>
      </c>
      <c r="B98" s="58">
        <v>0</v>
      </c>
      <c r="C98" s="19" t="s">
        <v>184</v>
      </c>
      <c r="D98" s="19" t="s">
        <v>25</v>
      </c>
      <c r="E98" s="65">
        <v>42005</v>
      </c>
      <c r="F98" s="49">
        <v>43100</v>
      </c>
      <c r="G98" s="33"/>
      <c r="H98" s="216">
        <f t="shared" si="12"/>
        <v>0</v>
      </c>
      <c r="I98" s="221">
        <v>0</v>
      </c>
      <c r="J98" s="221">
        <v>0</v>
      </c>
      <c r="K98" s="221">
        <v>0</v>
      </c>
      <c r="L98" s="19" t="s">
        <v>349</v>
      </c>
      <c r="M98" s="19" t="s">
        <v>349</v>
      </c>
      <c r="N98" s="19" t="s">
        <v>349</v>
      </c>
      <c r="O98" s="19" t="s">
        <v>349</v>
      </c>
      <c r="P98" s="263" t="s">
        <v>674</v>
      </c>
    </row>
    <row r="99" spans="1:16" ht="60.75" customHeight="1">
      <c r="A99" s="57" t="s">
        <v>471</v>
      </c>
      <c r="B99" s="33"/>
      <c r="C99" s="19" t="s">
        <v>184</v>
      </c>
      <c r="D99" s="23" t="s">
        <v>461</v>
      </c>
      <c r="E99" s="65">
        <v>42005</v>
      </c>
      <c r="F99" s="49">
        <v>43100</v>
      </c>
      <c r="G99" s="33"/>
      <c r="H99" s="216">
        <f t="shared" si="12"/>
        <v>82242.299999999988</v>
      </c>
      <c r="I99" s="221">
        <v>29777.3</v>
      </c>
      <c r="J99" s="221">
        <v>26231.1</v>
      </c>
      <c r="K99" s="221">
        <v>26233.9</v>
      </c>
      <c r="L99" s="19" t="s">
        <v>349</v>
      </c>
      <c r="M99" s="19" t="s">
        <v>349</v>
      </c>
      <c r="N99" s="19" t="s">
        <v>349</v>
      </c>
      <c r="O99" s="19" t="s">
        <v>349</v>
      </c>
      <c r="P99" s="265"/>
    </row>
    <row r="100" spans="1:16" ht="102">
      <c r="A100" s="23" t="s">
        <v>472</v>
      </c>
      <c r="B100" s="58">
        <v>1</v>
      </c>
      <c r="C100" s="19" t="s">
        <v>184</v>
      </c>
      <c r="D100" s="19" t="s">
        <v>25</v>
      </c>
      <c r="E100" s="65">
        <v>42005</v>
      </c>
      <c r="F100" s="49">
        <v>43100</v>
      </c>
      <c r="G100" s="33"/>
      <c r="H100" s="216">
        <f t="shared" si="12"/>
        <v>0</v>
      </c>
      <c r="I100" s="221">
        <v>0</v>
      </c>
      <c r="J100" s="221">
        <v>0</v>
      </c>
      <c r="K100" s="221">
        <v>0</v>
      </c>
      <c r="L100" s="19" t="s">
        <v>349</v>
      </c>
      <c r="M100" s="19" t="s">
        <v>349</v>
      </c>
      <c r="N100" s="19" t="s">
        <v>349</v>
      </c>
      <c r="O100" s="19" t="s">
        <v>349</v>
      </c>
      <c r="P100" s="263" t="s">
        <v>641</v>
      </c>
    </row>
    <row r="101" spans="1:16" ht="60.75" customHeight="1">
      <c r="A101" s="57" t="s">
        <v>473</v>
      </c>
      <c r="B101" s="33"/>
      <c r="C101" s="19" t="s">
        <v>184</v>
      </c>
      <c r="D101" s="23" t="s">
        <v>461</v>
      </c>
      <c r="E101" s="65">
        <v>42005</v>
      </c>
      <c r="F101" s="49">
        <v>43100</v>
      </c>
      <c r="G101" s="33"/>
      <c r="H101" s="216">
        <f t="shared" si="12"/>
        <v>150566.79999999999</v>
      </c>
      <c r="I101" s="26">
        <v>47751.199999999997</v>
      </c>
      <c r="J101" s="26">
        <v>51312.5</v>
      </c>
      <c r="K101" s="26">
        <v>51503.1</v>
      </c>
      <c r="L101" s="19" t="s">
        <v>349</v>
      </c>
      <c r="M101" s="19" t="s">
        <v>349</v>
      </c>
      <c r="N101" s="19" t="s">
        <v>349</v>
      </c>
      <c r="O101" s="19" t="s">
        <v>349</v>
      </c>
      <c r="P101" s="265"/>
    </row>
    <row r="102" spans="1:16" ht="51.75" customHeight="1">
      <c r="A102" s="23" t="s">
        <v>474</v>
      </c>
      <c r="B102" s="58">
        <v>1</v>
      </c>
      <c r="C102" s="19" t="s">
        <v>184</v>
      </c>
      <c r="D102" s="19" t="s">
        <v>25</v>
      </c>
      <c r="E102" s="65">
        <v>42005</v>
      </c>
      <c r="F102" s="49">
        <v>43100</v>
      </c>
      <c r="G102" s="33"/>
      <c r="H102" s="216">
        <f t="shared" si="12"/>
        <v>0</v>
      </c>
      <c r="I102" s="221"/>
      <c r="J102" s="221"/>
      <c r="K102" s="221"/>
      <c r="L102" s="19" t="s">
        <v>349</v>
      </c>
      <c r="M102" s="19" t="s">
        <v>349</v>
      </c>
      <c r="N102" s="19" t="s">
        <v>349</v>
      </c>
      <c r="O102" s="19" t="s">
        <v>349</v>
      </c>
      <c r="P102" s="263" t="s">
        <v>607</v>
      </c>
    </row>
    <row r="103" spans="1:16" ht="62.25" customHeight="1">
      <c r="A103" s="72" t="s">
        <v>475</v>
      </c>
      <c r="B103" s="33"/>
      <c r="C103" s="19" t="s">
        <v>184</v>
      </c>
      <c r="D103" s="23" t="s">
        <v>461</v>
      </c>
      <c r="E103" s="65">
        <v>42005</v>
      </c>
      <c r="F103" s="49">
        <v>43100</v>
      </c>
      <c r="G103" s="33"/>
      <c r="H103" s="216">
        <f>I103+J103+K103</f>
        <v>34830.6</v>
      </c>
      <c r="I103" s="221">
        <v>16273.5</v>
      </c>
      <c r="J103" s="221">
        <v>9335.7999999999993</v>
      </c>
      <c r="K103" s="221">
        <v>9221.2999999999993</v>
      </c>
      <c r="L103" s="19" t="s">
        <v>349</v>
      </c>
      <c r="M103" s="19" t="s">
        <v>349</v>
      </c>
      <c r="N103" s="19" t="s">
        <v>349</v>
      </c>
      <c r="O103" s="19" t="s">
        <v>349</v>
      </c>
      <c r="P103" s="265"/>
    </row>
    <row r="104" spans="1:16" ht="57.75" customHeight="1">
      <c r="A104" s="23" t="s">
        <v>606</v>
      </c>
      <c r="B104" s="58">
        <v>1</v>
      </c>
      <c r="C104" s="19" t="s">
        <v>184</v>
      </c>
      <c r="D104" s="19" t="s">
        <v>25</v>
      </c>
      <c r="E104" s="65">
        <v>42005</v>
      </c>
      <c r="F104" s="49">
        <v>43100</v>
      </c>
      <c r="G104" s="33"/>
      <c r="H104" s="216">
        <f t="shared" si="12"/>
        <v>0</v>
      </c>
      <c r="I104" s="221">
        <v>0</v>
      </c>
      <c r="J104" s="221">
        <v>0</v>
      </c>
      <c r="K104" s="221">
        <v>0</v>
      </c>
      <c r="L104" s="19" t="s">
        <v>349</v>
      </c>
      <c r="M104" s="19" t="s">
        <v>349</v>
      </c>
      <c r="N104" s="19" t="s">
        <v>349</v>
      </c>
      <c r="O104" s="19" t="s">
        <v>349</v>
      </c>
      <c r="P104" s="263" t="s">
        <v>608</v>
      </c>
    </row>
    <row r="105" spans="1:16" ht="24" customHeight="1">
      <c r="A105" s="83" t="s">
        <v>15</v>
      </c>
      <c r="B105" s="83"/>
      <c r="C105" s="83"/>
      <c r="D105" s="83"/>
      <c r="E105" s="83"/>
      <c r="F105" s="83"/>
      <c r="G105" s="83"/>
      <c r="H105" s="64">
        <f>H11</f>
        <v>4555465.4000000004</v>
      </c>
      <c r="I105" s="64">
        <f t="shared" ref="I105:K105" si="14">I11</f>
        <v>1649738.6</v>
      </c>
      <c r="J105" s="64">
        <f t="shared" si="14"/>
        <v>1445260.4000000001</v>
      </c>
      <c r="K105" s="64">
        <f t="shared" si="14"/>
        <v>1460466.4000000001</v>
      </c>
      <c r="L105" s="58"/>
      <c r="M105" s="58"/>
      <c r="N105" s="58"/>
      <c r="O105" s="58"/>
      <c r="P105" s="265"/>
    </row>
    <row r="106" spans="1:16">
      <c r="H106" s="239"/>
      <c r="I106" s="239"/>
      <c r="J106" s="239"/>
      <c r="K106" s="239"/>
    </row>
    <row r="107" spans="1:16">
      <c r="H107" s="239"/>
      <c r="I107" s="240"/>
      <c r="J107" s="239"/>
      <c r="K107" s="239"/>
    </row>
  </sheetData>
  <autoFilter ref="A9:P105">
    <filterColumn colId="11" showButton="0"/>
    <filterColumn colId="12" showButton="0"/>
    <filterColumn colId="13" showButton="0"/>
  </autoFilter>
  <mergeCells count="16">
    <mergeCell ref="A6:O6"/>
    <mergeCell ref="A8:A10"/>
    <mergeCell ref="B8:B10"/>
    <mergeCell ref="C8:C10"/>
    <mergeCell ref="D8:D10"/>
    <mergeCell ref="E8:E10"/>
    <mergeCell ref="F8:F10"/>
    <mergeCell ref="G8:G10"/>
    <mergeCell ref="H8:K8"/>
    <mergeCell ref="L8:O8"/>
    <mergeCell ref="P8:P10"/>
    <mergeCell ref="H9:H10"/>
    <mergeCell ref="I9:I10"/>
    <mergeCell ref="J9:J10"/>
    <mergeCell ref="K9:K10"/>
    <mergeCell ref="L9:O9"/>
  </mergeCells>
  <pageMargins left="0.70866141732283472" right="0.70866141732283472" top="0.55118110236220474" bottom="0.74803149606299213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SheetLayoutView="100" workbookViewId="0">
      <selection activeCell="E20" sqref="E20"/>
    </sheetView>
  </sheetViews>
  <sheetFormatPr defaultRowHeight="15"/>
  <cols>
    <col min="1" max="1" width="29.140625" customWidth="1"/>
    <col min="2" max="2" width="17.5703125" customWidth="1"/>
    <col min="4" max="4" width="13.7109375" customWidth="1"/>
    <col min="5" max="5" width="13.42578125" customWidth="1"/>
    <col min="6" max="6" width="14.7109375" style="150" customWidth="1"/>
  </cols>
  <sheetData>
    <row r="1" spans="1:6">
      <c r="F1" s="147" t="s">
        <v>500</v>
      </c>
    </row>
    <row r="2" spans="1:6" ht="69" customHeight="1">
      <c r="A2" s="487" t="s">
        <v>19</v>
      </c>
      <c r="B2" s="487"/>
      <c r="C2" s="487"/>
      <c r="D2" s="487"/>
      <c r="E2" s="487"/>
      <c r="F2" s="487"/>
    </row>
    <row r="3" spans="1:6">
      <c r="A3" s="3"/>
      <c r="B3" s="3"/>
      <c r="C3" s="3"/>
      <c r="D3" s="3"/>
      <c r="E3" s="3"/>
      <c r="F3" s="147"/>
    </row>
    <row r="4" spans="1:6" ht="45" customHeight="1">
      <c r="A4" s="491" t="s">
        <v>22</v>
      </c>
      <c r="B4" s="488" t="s">
        <v>21</v>
      </c>
      <c r="C4" s="490"/>
      <c r="D4" s="488" t="s">
        <v>23</v>
      </c>
      <c r="E4" s="489"/>
      <c r="F4" s="490"/>
    </row>
    <row r="5" spans="1:6" ht="63.75">
      <c r="A5" s="492"/>
      <c r="B5" s="4" t="s">
        <v>12</v>
      </c>
      <c r="C5" s="4" t="s">
        <v>13</v>
      </c>
      <c r="D5" s="2" t="s">
        <v>336</v>
      </c>
      <c r="E5" s="2" t="s">
        <v>24</v>
      </c>
      <c r="F5" s="109" t="s">
        <v>20</v>
      </c>
    </row>
    <row r="6" spans="1:6">
      <c r="A6" s="12">
        <v>1</v>
      </c>
      <c r="B6" s="12">
        <v>2</v>
      </c>
      <c r="C6" s="12">
        <v>3</v>
      </c>
      <c r="D6" s="13">
        <v>4</v>
      </c>
      <c r="E6" s="13">
        <v>5</v>
      </c>
      <c r="F6" s="148">
        <v>6</v>
      </c>
    </row>
    <row r="7" spans="1:6">
      <c r="A7" s="173" t="s">
        <v>586</v>
      </c>
      <c r="B7" s="171"/>
      <c r="C7" s="171"/>
      <c r="D7" s="168"/>
      <c r="E7" s="168"/>
      <c r="F7" s="172"/>
    </row>
    <row r="8" spans="1:6" ht="38.25">
      <c r="A8" s="17" t="s">
        <v>588</v>
      </c>
      <c r="B8" s="15" t="s">
        <v>25</v>
      </c>
      <c r="C8" s="15" t="s">
        <v>25</v>
      </c>
      <c r="D8" s="174">
        <v>2886.1</v>
      </c>
      <c r="E8" s="174">
        <v>2886.1</v>
      </c>
      <c r="F8" s="167">
        <v>2886.1</v>
      </c>
    </row>
    <row r="9" spans="1:6" ht="21" customHeight="1">
      <c r="A9" s="16" t="s">
        <v>26</v>
      </c>
      <c r="B9" s="175">
        <v>4620</v>
      </c>
      <c r="C9" s="175">
        <v>4620</v>
      </c>
      <c r="D9" s="15" t="s">
        <v>25</v>
      </c>
      <c r="E9" s="15" t="s">
        <v>25</v>
      </c>
      <c r="F9" s="166" t="s">
        <v>25</v>
      </c>
    </row>
    <row r="10" spans="1:6" ht="38.25">
      <c r="A10" s="17" t="s">
        <v>587</v>
      </c>
      <c r="B10" s="175">
        <v>4620</v>
      </c>
      <c r="C10" s="175">
        <v>4620</v>
      </c>
      <c r="D10" s="15" t="s">
        <v>25</v>
      </c>
      <c r="E10" s="15" t="s">
        <v>25</v>
      </c>
      <c r="F10" s="166" t="s">
        <v>25</v>
      </c>
    </row>
    <row r="11" spans="1:6" ht="25.5" customHeight="1">
      <c r="A11" s="493" t="s">
        <v>159</v>
      </c>
      <c r="B11" s="494"/>
      <c r="C11" s="494"/>
      <c r="D11" s="494"/>
      <c r="E11" s="494"/>
      <c r="F11" s="495"/>
    </row>
    <row r="12" spans="1:6" ht="39">
      <c r="A12" s="14" t="s">
        <v>122</v>
      </c>
      <c r="B12" s="15" t="s">
        <v>25</v>
      </c>
      <c r="C12" s="15" t="s">
        <v>25</v>
      </c>
      <c r="D12" s="169">
        <v>454128.5</v>
      </c>
      <c r="E12" s="169">
        <v>458859.9</v>
      </c>
      <c r="F12" s="170">
        <v>458859.9</v>
      </c>
    </row>
    <row r="13" spans="1:6" ht="20.25" customHeight="1">
      <c r="A13" s="16" t="s">
        <v>26</v>
      </c>
      <c r="B13" s="12">
        <v>3367</v>
      </c>
      <c r="C13" s="12">
        <v>3394</v>
      </c>
      <c r="D13" s="169" t="s">
        <v>25</v>
      </c>
      <c r="E13" s="169" t="s">
        <v>25</v>
      </c>
      <c r="F13" s="170" t="s">
        <v>25</v>
      </c>
    </row>
    <row r="14" spans="1:6" ht="37.5" customHeight="1">
      <c r="A14" s="17" t="s">
        <v>128</v>
      </c>
      <c r="B14" s="12">
        <v>3367</v>
      </c>
      <c r="C14" s="12">
        <v>3394</v>
      </c>
      <c r="D14" s="169" t="s">
        <v>25</v>
      </c>
      <c r="E14" s="169" t="s">
        <v>25</v>
      </c>
      <c r="F14" s="170" t="s">
        <v>25</v>
      </c>
    </row>
    <row r="15" spans="1:6" ht="25.5" hidden="1" customHeight="1">
      <c r="A15" s="18" t="s">
        <v>27</v>
      </c>
      <c r="B15" s="12"/>
      <c r="C15" s="12"/>
      <c r="D15" s="169"/>
      <c r="E15" s="169"/>
      <c r="F15" s="170"/>
    </row>
    <row r="16" spans="1:6" ht="25.5" hidden="1" customHeight="1">
      <c r="A16" s="18" t="s">
        <v>27</v>
      </c>
      <c r="B16" s="12"/>
      <c r="C16" s="12"/>
      <c r="D16" s="169"/>
      <c r="E16" s="169"/>
      <c r="F16" s="170"/>
    </row>
    <row r="17" spans="1:6" ht="64.5">
      <c r="A17" s="14" t="s">
        <v>123</v>
      </c>
      <c r="B17" s="15" t="s">
        <v>25</v>
      </c>
      <c r="C17" s="15" t="s">
        <v>25</v>
      </c>
      <c r="D17" s="169">
        <v>625406.6</v>
      </c>
      <c r="E17" s="169">
        <v>633101.6</v>
      </c>
      <c r="F17" s="170">
        <v>633101.6</v>
      </c>
    </row>
    <row r="18" spans="1:6" ht="22.5" customHeight="1">
      <c r="A18" s="16" t="s">
        <v>26</v>
      </c>
      <c r="B18" s="12"/>
      <c r="C18" s="12"/>
      <c r="D18" s="75" t="s">
        <v>25</v>
      </c>
      <c r="E18" s="75" t="s">
        <v>25</v>
      </c>
      <c r="F18" s="76" t="s">
        <v>25</v>
      </c>
    </row>
    <row r="19" spans="1:6" ht="24" customHeight="1">
      <c r="A19" s="18" t="s">
        <v>125</v>
      </c>
      <c r="B19" s="12">
        <v>2453</v>
      </c>
      <c r="C19" s="12">
        <v>2453</v>
      </c>
      <c r="D19" s="75" t="s">
        <v>25</v>
      </c>
      <c r="E19" s="75" t="s">
        <v>25</v>
      </c>
      <c r="F19" s="76" t="s">
        <v>25</v>
      </c>
    </row>
    <row r="20" spans="1:6" ht="24" customHeight="1">
      <c r="A20" s="18" t="s">
        <v>126</v>
      </c>
      <c r="B20" s="12">
        <v>2733</v>
      </c>
      <c r="C20" s="12">
        <v>2704</v>
      </c>
      <c r="D20" s="75" t="s">
        <v>25</v>
      </c>
      <c r="E20" s="75" t="s">
        <v>25</v>
      </c>
      <c r="F20" s="76" t="s">
        <v>25</v>
      </c>
    </row>
    <row r="21" spans="1:6" ht="24" customHeight="1">
      <c r="A21" s="18" t="s">
        <v>127</v>
      </c>
      <c r="B21" s="12">
        <v>549</v>
      </c>
      <c r="C21" s="12">
        <v>552</v>
      </c>
      <c r="D21" s="76" t="s">
        <v>25</v>
      </c>
      <c r="E21" s="76" t="s">
        <v>25</v>
      </c>
      <c r="F21" s="76" t="s">
        <v>25</v>
      </c>
    </row>
    <row r="22" spans="1:6" ht="60" customHeight="1">
      <c r="A22" s="14" t="s">
        <v>124</v>
      </c>
      <c r="B22" s="15" t="s">
        <v>25</v>
      </c>
      <c r="C22" s="15" t="s">
        <v>25</v>
      </c>
      <c r="D22" s="77">
        <v>59990.8</v>
      </c>
      <c r="E22" s="77">
        <v>56639.5</v>
      </c>
      <c r="F22" s="77">
        <v>56639.5</v>
      </c>
    </row>
    <row r="23" spans="1:6" ht="24" customHeight="1">
      <c r="A23" s="16" t="s">
        <v>26</v>
      </c>
      <c r="B23" s="15">
        <v>6757</v>
      </c>
      <c r="C23" s="15">
        <v>6819</v>
      </c>
      <c r="D23" s="15" t="s">
        <v>25</v>
      </c>
      <c r="E23" s="15" t="s">
        <v>25</v>
      </c>
      <c r="F23" s="142" t="s">
        <v>25</v>
      </c>
    </row>
    <row r="24" spans="1:6" ht="34.5" customHeight="1">
      <c r="A24" s="17" t="s">
        <v>129</v>
      </c>
      <c r="B24" s="15">
        <v>6757</v>
      </c>
      <c r="C24" s="15">
        <v>6819</v>
      </c>
      <c r="D24" s="15" t="s">
        <v>25</v>
      </c>
      <c r="E24" s="15" t="s">
        <v>25</v>
      </c>
      <c r="F24" s="142" t="s">
        <v>25</v>
      </c>
    </row>
    <row r="25" spans="1:6" ht="24" customHeight="1">
      <c r="A25" s="6" t="s">
        <v>27</v>
      </c>
      <c r="B25" s="1"/>
      <c r="C25" s="1"/>
      <c r="D25" s="5" t="s">
        <v>25</v>
      </c>
      <c r="E25" s="5" t="s">
        <v>25</v>
      </c>
      <c r="F25" s="149" t="s">
        <v>25</v>
      </c>
    </row>
    <row r="26" spans="1:6" ht="24" customHeight="1">
      <c r="A26" s="6" t="s">
        <v>27</v>
      </c>
      <c r="B26" s="1"/>
      <c r="C26" s="1"/>
      <c r="D26" s="5" t="s">
        <v>25</v>
      </c>
      <c r="E26" s="5" t="s">
        <v>25</v>
      </c>
      <c r="F26" s="149" t="s">
        <v>25</v>
      </c>
    </row>
  </sheetData>
  <mergeCells count="5">
    <mergeCell ref="A2:F2"/>
    <mergeCell ref="D4:F4"/>
    <mergeCell ref="B4:C4"/>
    <mergeCell ref="A4:A5"/>
    <mergeCell ref="A11:F11"/>
  </mergeCells>
  <pageMargins left="0.7" right="0.7" top="0.75" bottom="0.75" header="0.3" footer="0.3"/>
  <pageSetup paperSize="9" scale="8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0"/>
  <sheetViews>
    <sheetView workbookViewId="0">
      <selection activeCell="N16" sqref="N16"/>
    </sheetView>
  </sheetViews>
  <sheetFormatPr defaultRowHeight="15"/>
  <cols>
    <col min="1" max="1" width="9.140625" style="306"/>
    <col min="2" max="2" width="44.28515625" style="306" customWidth="1"/>
    <col min="3" max="3" width="8.140625" style="336" customWidth="1"/>
    <col min="4" max="5" width="9.140625" style="336" customWidth="1"/>
    <col min="6" max="6" width="14.7109375" style="336" customWidth="1"/>
    <col min="7" max="7" width="11" style="306" customWidth="1"/>
    <col min="8" max="8" width="11.140625" style="306" customWidth="1"/>
    <col min="9" max="9" width="14.42578125" style="306" customWidth="1"/>
    <col min="10" max="16384" width="9.140625" style="306"/>
  </cols>
  <sheetData>
    <row r="1" spans="1:9" ht="18.75">
      <c r="A1" s="516" t="s">
        <v>513</v>
      </c>
      <c r="B1" s="516"/>
      <c r="C1" s="516"/>
      <c r="D1" s="516"/>
      <c r="E1" s="516"/>
      <c r="F1" s="516"/>
      <c r="G1" s="516"/>
      <c r="H1" s="516"/>
      <c r="I1" s="516"/>
    </row>
    <row r="2" spans="1:9" ht="18.75">
      <c r="A2" s="517" t="s">
        <v>552</v>
      </c>
      <c r="B2" s="517"/>
      <c r="C2" s="517"/>
      <c r="D2" s="517"/>
      <c r="E2" s="517"/>
      <c r="F2" s="517"/>
      <c r="G2" s="517"/>
      <c r="H2" s="517"/>
      <c r="I2" s="517"/>
    </row>
    <row r="3" spans="1:9">
      <c r="A3" s="515" t="s">
        <v>514</v>
      </c>
      <c r="B3" s="515"/>
      <c r="C3" s="515"/>
      <c r="D3" s="515"/>
      <c r="E3" s="515"/>
      <c r="F3" s="515"/>
      <c r="G3" s="515"/>
      <c r="H3" s="515"/>
      <c r="I3" s="515"/>
    </row>
    <row r="4" spans="1:9">
      <c r="A4" s="518" t="s">
        <v>553</v>
      </c>
      <c r="B4" s="518"/>
      <c r="C4" s="518"/>
      <c r="D4" s="518"/>
      <c r="E4" s="518"/>
      <c r="F4" s="518"/>
      <c r="G4" s="518"/>
      <c r="H4" s="518"/>
      <c r="I4" s="518"/>
    </row>
    <row r="5" spans="1:9" ht="15.75">
      <c r="A5" s="519" t="s">
        <v>515</v>
      </c>
      <c r="B5" s="519"/>
      <c r="C5" s="519"/>
      <c r="D5" s="519"/>
      <c r="E5" s="519"/>
      <c r="F5" s="519"/>
      <c r="G5" s="519"/>
      <c r="H5" s="519"/>
      <c r="I5" s="519"/>
    </row>
    <row r="6" spans="1:9">
      <c r="A6" s="515" t="s">
        <v>516</v>
      </c>
      <c r="B6" s="515"/>
      <c r="C6" s="515"/>
      <c r="D6" s="515"/>
      <c r="E6" s="515"/>
      <c r="F6" s="515"/>
      <c r="G6" s="515"/>
      <c r="H6" s="515"/>
      <c r="I6" s="515"/>
    </row>
    <row r="7" spans="1:9" hidden="1"/>
    <row r="8" spans="1:9" ht="34.5" customHeight="1">
      <c r="A8" s="502" t="s">
        <v>0</v>
      </c>
      <c r="B8" s="502" t="s">
        <v>517</v>
      </c>
      <c r="C8" s="503" t="s">
        <v>4</v>
      </c>
      <c r="D8" s="506" t="s">
        <v>518</v>
      </c>
      <c r="E8" s="506" t="s">
        <v>519</v>
      </c>
      <c r="F8" s="506" t="s">
        <v>520</v>
      </c>
      <c r="G8" s="502" t="s">
        <v>521</v>
      </c>
      <c r="H8" s="502"/>
      <c r="I8" s="502"/>
    </row>
    <row r="9" spans="1:9" ht="15" customHeight="1">
      <c r="A9" s="502"/>
      <c r="B9" s="502"/>
      <c r="C9" s="504"/>
      <c r="D9" s="506"/>
      <c r="E9" s="506"/>
      <c r="F9" s="506"/>
      <c r="G9" s="502" t="s">
        <v>522</v>
      </c>
      <c r="H9" s="502"/>
      <c r="I9" s="502"/>
    </row>
    <row r="10" spans="1:9" ht="56.25">
      <c r="A10" s="502"/>
      <c r="B10" s="502"/>
      <c r="C10" s="505"/>
      <c r="D10" s="506"/>
      <c r="E10" s="506"/>
      <c r="F10" s="506"/>
      <c r="G10" s="307" t="s">
        <v>523</v>
      </c>
      <c r="H10" s="307" t="s">
        <v>524</v>
      </c>
      <c r="I10" s="307" t="s">
        <v>525</v>
      </c>
    </row>
    <row r="11" spans="1:9">
      <c r="A11" s="308">
        <v>1</v>
      </c>
      <c r="B11" s="308">
        <v>2</v>
      </c>
      <c r="C11" s="309"/>
      <c r="D11" s="309">
        <v>3</v>
      </c>
      <c r="E11" s="309">
        <v>4</v>
      </c>
      <c r="F11" s="309">
        <v>5</v>
      </c>
      <c r="G11" s="310">
        <v>9</v>
      </c>
      <c r="H11" s="310">
        <v>10</v>
      </c>
      <c r="I11" s="310">
        <v>11</v>
      </c>
    </row>
    <row r="12" spans="1:9" ht="43.5" customHeight="1">
      <c r="A12" s="311">
        <v>1</v>
      </c>
      <c r="B12" s="312" t="s">
        <v>28</v>
      </c>
      <c r="C12" s="313" t="s">
        <v>29</v>
      </c>
      <c r="D12" s="313">
        <v>100</v>
      </c>
      <c r="E12" s="313">
        <v>100</v>
      </c>
      <c r="F12" s="244">
        <v>1</v>
      </c>
      <c r="G12" s="314"/>
      <c r="H12" s="314"/>
      <c r="I12" s="315"/>
    </row>
    <row r="13" spans="1:9" ht="50.25" customHeight="1">
      <c r="A13" s="311">
        <v>2</v>
      </c>
      <c r="B13" s="263" t="s">
        <v>554</v>
      </c>
      <c r="C13" s="313" t="s">
        <v>29</v>
      </c>
      <c r="D13" s="313">
        <v>88.5</v>
      </c>
      <c r="E13" s="316">
        <v>90.1</v>
      </c>
      <c r="F13" s="244">
        <v>1.01</v>
      </c>
      <c r="G13" s="314"/>
      <c r="H13" s="314"/>
      <c r="I13" s="315"/>
    </row>
    <row r="14" spans="1:9" ht="57" customHeight="1">
      <c r="A14" s="311">
        <v>3</v>
      </c>
      <c r="B14" s="263" t="s">
        <v>80</v>
      </c>
      <c r="C14" s="313" t="s">
        <v>29</v>
      </c>
      <c r="D14" s="313">
        <v>11.1</v>
      </c>
      <c r="E14" s="317">
        <v>10</v>
      </c>
      <c r="F14" s="244">
        <v>1.1100000000000001</v>
      </c>
      <c r="G14" s="314"/>
      <c r="H14" s="314"/>
      <c r="I14" s="315"/>
    </row>
    <row r="15" spans="1:9" ht="66" customHeight="1">
      <c r="A15" s="311">
        <v>4</v>
      </c>
      <c r="B15" s="312" t="s">
        <v>83</v>
      </c>
      <c r="C15" s="313" t="s">
        <v>29</v>
      </c>
      <c r="D15" s="318">
        <v>0.3</v>
      </c>
      <c r="E15" s="318">
        <v>0.3</v>
      </c>
      <c r="F15" s="244">
        <v>1</v>
      </c>
      <c r="G15" s="314"/>
      <c r="H15" s="314"/>
      <c r="I15" s="315"/>
    </row>
    <row r="16" spans="1:9" ht="102" customHeight="1">
      <c r="A16" s="311">
        <v>5</v>
      </c>
      <c r="B16" s="312" t="s">
        <v>86</v>
      </c>
      <c r="C16" s="313" t="s">
        <v>29</v>
      </c>
      <c r="D16" s="313">
        <v>28</v>
      </c>
      <c r="E16" s="243">
        <v>28</v>
      </c>
      <c r="F16" s="244">
        <v>1</v>
      </c>
      <c r="G16" s="314"/>
      <c r="H16" s="314"/>
      <c r="I16" s="315"/>
    </row>
    <row r="17" spans="1:9" ht="31.5" customHeight="1">
      <c r="A17" s="311">
        <v>6</v>
      </c>
      <c r="B17" s="256" t="s">
        <v>87</v>
      </c>
      <c r="C17" s="313" t="s">
        <v>88</v>
      </c>
      <c r="D17" s="313">
        <v>95</v>
      </c>
      <c r="E17" s="243">
        <v>125</v>
      </c>
      <c r="F17" s="244">
        <v>1.32</v>
      </c>
      <c r="G17" s="314"/>
      <c r="H17" s="314"/>
      <c r="I17" s="315"/>
    </row>
    <row r="18" spans="1:9" ht="57" customHeight="1">
      <c r="A18" s="311">
        <v>7</v>
      </c>
      <c r="B18" s="256" t="s">
        <v>90</v>
      </c>
      <c r="C18" s="313" t="s">
        <v>29</v>
      </c>
      <c r="D18" s="313">
        <v>100</v>
      </c>
      <c r="E18" s="243">
        <v>76</v>
      </c>
      <c r="F18" s="244">
        <v>0.76</v>
      </c>
      <c r="G18" s="314"/>
      <c r="H18" s="314"/>
      <c r="I18" s="315"/>
    </row>
    <row r="19" spans="1:9" ht="67.5" customHeight="1">
      <c r="A19" s="311">
        <v>8</v>
      </c>
      <c r="B19" s="263" t="s">
        <v>37</v>
      </c>
      <c r="C19" s="313" t="s">
        <v>29</v>
      </c>
      <c r="D19" s="318">
        <v>74</v>
      </c>
      <c r="E19" s="311">
        <v>72.7</v>
      </c>
      <c r="F19" s="244">
        <v>0.98</v>
      </c>
      <c r="G19" s="314"/>
      <c r="H19" s="314"/>
      <c r="I19" s="315"/>
    </row>
    <row r="20" spans="1:9" ht="64.5" customHeight="1">
      <c r="A20" s="311">
        <v>9</v>
      </c>
      <c r="B20" s="312" t="s">
        <v>485</v>
      </c>
      <c r="C20" s="313" t="s">
        <v>29</v>
      </c>
      <c r="D20" s="318">
        <v>33</v>
      </c>
      <c r="E20" s="311">
        <v>35</v>
      </c>
      <c r="F20" s="244">
        <v>1.06</v>
      </c>
      <c r="G20" s="314"/>
      <c r="H20" s="314"/>
      <c r="I20" s="315"/>
    </row>
    <row r="21" spans="1:9" ht="46.5" customHeight="1">
      <c r="A21" s="311">
        <v>10</v>
      </c>
      <c r="B21" s="319" t="s">
        <v>135</v>
      </c>
      <c r="C21" s="320" t="s">
        <v>136</v>
      </c>
      <c r="D21" s="321">
        <v>3</v>
      </c>
      <c r="E21" s="311">
        <v>10</v>
      </c>
      <c r="F21" s="244">
        <v>3.33</v>
      </c>
      <c r="G21" s="314"/>
      <c r="H21" s="314"/>
      <c r="I21" s="315"/>
    </row>
    <row r="22" spans="1:9" ht="65.25" customHeight="1">
      <c r="A22" s="311">
        <v>11</v>
      </c>
      <c r="B22" s="263" t="s">
        <v>93</v>
      </c>
      <c r="C22" s="313" t="s">
        <v>29</v>
      </c>
      <c r="D22" s="318">
        <v>94</v>
      </c>
      <c r="E22" s="311">
        <v>95</v>
      </c>
      <c r="F22" s="244">
        <v>1.01</v>
      </c>
      <c r="G22" s="314"/>
      <c r="H22" s="314"/>
      <c r="I22" s="315"/>
    </row>
    <row r="23" spans="1:9" ht="32.25" customHeight="1">
      <c r="A23" s="311">
        <v>12</v>
      </c>
      <c r="B23" s="312" t="s">
        <v>139</v>
      </c>
      <c r="C23" s="313" t="s">
        <v>29</v>
      </c>
      <c r="D23" s="322">
        <v>87</v>
      </c>
      <c r="E23" s="313">
        <v>90</v>
      </c>
      <c r="F23" s="244">
        <v>1.034</v>
      </c>
      <c r="G23" s="314"/>
      <c r="H23" s="314"/>
      <c r="I23" s="315"/>
    </row>
    <row r="24" spans="1:9" ht="32.25" customHeight="1">
      <c r="A24" s="311">
        <v>13</v>
      </c>
      <c r="B24" s="312" t="s">
        <v>94</v>
      </c>
      <c r="C24" s="313" t="s">
        <v>29</v>
      </c>
      <c r="D24" s="316">
        <v>46</v>
      </c>
      <c r="E24" s="318">
        <v>46.5</v>
      </c>
      <c r="F24" s="244">
        <v>1.01</v>
      </c>
      <c r="G24" s="314"/>
      <c r="H24" s="314"/>
      <c r="I24" s="315"/>
    </row>
    <row r="25" spans="1:9" ht="27.75" customHeight="1">
      <c r="A25" s="311">
        <v>14</v>
      </c>
      <c r="B25" s="312" t="s">
        <v>44</v>
      </c>
      <c r="C25" s="313" t="s">
        <v>29</v>
      </c>
      <c r="D25" s="322">
        <v>87</v>
      </c>
      <c r="E25" s="322">
        <v>84</v>
      </c>
      <c r="F25" s="244">
        <v>0.97</v>
      </c>
      <c r="G25" s="314"/>
      <c r="H25" s="314"/>
      <c r="I25" s="315"/>
    </row>
    <row r="26" spans="1:9" ht="54" customHeight="1">
      <c r="A26" s="311">
        <v>15</v>
      </c>
      <c r="B26" s="312" t="s">
        <v>96</v>
      </c>
      <c r="C26" s="313" t="s">
        <v>29</v>
      </c>
      <c r="D26" s="322">
        <v>12</v>
      </c>
      <c r="E26" s="322">
        <v>11.7</v>
      </c>
      <c r="F26" s="244">
        <v>1.03</v>
      </c>
      <c r="G26" s="314"/>
      <c r="H26" s="314"/>
      <c r="I26" s="315"/>
    </row>
    <row r="27" spans="1:9" ht="52.5" customHeight="1">
      <c r="A27" s="311">
        <v>16</v>
      </c>
      <c r="B27" s="263" t="s">
        <v>526</v>
      </c>
      <c r="C27" s="313" t="s">
        <v>29</v>
      </c>
      <c r="D27" s="313">
        <v>46.6</v>
      </c>
      <c r="E27" s="316">
        <v>54.7</v>
      </c>
      <c r="F27" s="244">
        <v>1.17</v>
      </c>
      <c r="G27" s="314"/>
      <c r="H27" s="314"/>
      <c r="I27" s="315"/>
    </row>
    <row r="28" spans="1:9" ht="45" customHeight="1">
      <c r="A28" s="311">
        <v>17</v>
      </c>
      <c r="B28" s="312" t="s">
        <v>117</v>
      </c>
      <c r="C28" s="313" t="s">
        <v>29</v>
      </c>
      <c r="D28" s="313">
        <v>97.1</v>
      </c>
      <c r="E28" s="316">
        <v>100</v>
      </c>
      <c r="F28" s="244">
        <v>1.03</v>
      </c>
      <c r="G28" s="314"/>
      <c r="H28" s="314"/>
      <c r="I28" s="315"/>
    </row>
    <row r="29" spans="1:9" ht="92.25" customHeight="1">
      <c r="A29" s="311">
        <v>18</v>
      </c>
      <c r="B29" s="263" t="s">
        <v>98</v>
      </c>
      <c r="C29" s="313" t="s">
        <v>29</v>
      </c>
      <c r="D29" s="318">
        <v>99.7</v>
      </c>
      <c r="E29" s="318">
        <v>99.7</v>
      </c>
      <c r="F29" s="244">
        <v>1</v>
      </c>
      <c r="G29" s="314"/>
      <c r="H29" s="314"/>
      <c r="I29" s="315"/>
    </row>
    <row r="30" spans="1:9" ht="56.25" customHeight="1">
      <c r="A30" s="311">
        <v>19</v>
      </c>
      <c r="B30" s="263" t="s">
        <v>488</v>
      </c>
      <c r="C30" s="313" t="s">
        <v>29</v>
      </c>
      <c r="D30" s="318">
        <v>25</v>
      </c>
      <c r="E30" s="316">
        <v>25</v>
      </c>
      <c r="F30" s="244">
        <v>1</v>
      </c>
      <c r="G30" s="314"/>
      <c r="H30" s="314"/>
      <c r="I30" s="315"/>
    </row>
    <row r="31" spans="1:9" ht="54" customHeight="1">
      <c r="A31" s="311">
        <v>20</v>
      </c>
      <c r="B31" s="263" t="s">
        <v>99</v>
      </c>
      <c r="C31" s="313" t="s">
        <v>29</v>
      </c>
      <c r="D31" s="313">
        <v>14.6</v>
      </c>
      <c r="E31" s="243">
        <v>26</v>
      </c>
      <c r="F31" s="244">
        <v>1.78</v>
      </c>
      <c r="G31" s="314"/>
      <c r="H31" s="314"/>
      <c r="I31" s="315"/>
    </row>
    <row r="32" spans="1:9" ht="128.25" customHeight="1">
      <c r="A32" s="311">
        <v>21</v>
      </c>
      <c r="B32" s="263" t="s">
        <v>100</v>
      </c>
      <c r="C32" s="313" t="s">
        <v>29</v>
      </c>
      <c r="D32" s="323">
        <v>30</v>
      </c>
      <c r="E32" s="324">
        <v>32</v>
      </c>
      <c r="F32" s="244">
        <v>1.07</v>
      </c>
      <c r="G32" s="314"/>
      <c r="H32" s="314"/>
      <c r="I32" s="315"/>
    </row>
    <row r="33" spans="1:9" ht="66.75" customHeight="1">
      <c r="A33" s="311">
        <v>22</v>
      </c>
      <c r="B33" s="263" t="s">
        <v>103</v>
      </c>
      <c r="C33" s="313" t="s">
        <v>29</v>
      </c>
      <c r="D33" s="313">
        <v>55</v>
      </c>
      <c r="E33" s="243">
        <v>55</v>
      </c>
      <c r="F33" s="244">
        <v>1</v>
      </c>
      <c r="G33" s="314"/>
      <c r="H33" s="314"/>
      <c r="I33" s="315"/>
    </row>
    <row r="34" spans="1:9" ht="71.25" customHeight="1">
      <c r="A34" s="311">
        <v>23</v>
      </c>
      <c r="B34" s="263" t="s">
        <v>104</v>
      </c>
      <c r="C34" s="313" t="s">
        <v>29</v>
      </c>
      <c r="D34" s="313">
        <v>53</v>
      </c>
      <c r="E34" s="243">
        <v>61</v>
      </c>
      <c r="F34" s="244">
        <v>1.1100000000000001</v>
      </c>
      <c r="G34" s="314"/>
      <c r="H34" s="314"/>
      <c r="I34" s="315"/>
    </row>
    <row r="35" spans="1:9" ht="51.75" customHeight="1">
      <c r="A35" s="311">
        <v>24</v>
      </c>
      <c r="B35" s="263" t="s">
        <v>105</v>
      </c>
      <c r="C35" s="313" t="s">
        <v>29</v>
      </c>
      <c r="D35" s="313">
        <v>100</v>
      </c>
      <c r="E35" s="322">
        <v>100</v>
      </c>
      <c r="F35" s="244">
        <v>1</v>
      </c>
      <c r="G35" s="314"/>
      <c r="H35" s="314"/>
      <c r="I35" s="315"/>
    </row>
    <row r="36" spans="1:9" ht="53.25" customHeight="1">
      <c r="A36" s="311">
        <v>25</v>
      </c>
      <c r="B36" s="263" t="s">
        <v>527</v>
      </c>
      <c r="C36" s="313" t="s">
        <v>29</v>
      </c>
      <c r="D36" s="313">
        <v>78.5</v>
      </c>
      <c r="E36" s="322">
        <v>62.5</v>
      </c>
      <c r="F36" s="244">
        <v>0.8</v>
      </c>
      <c r="G36" s="314"/>
      <c r="H36" s="314"/>
      <c r="I36" s="315"/>
    </row>
    <row r="37" spans="1:9" ht="32.25" customHeight="1">
      <c r="A37" s="311">
        <v>26</v>
      </c>
      <c r="B37" s="263" t="s">
        <v>118</v>
      </c>
      <c r="C37" s="313" t="s">
        <v>61</v>
      </c>
      <c r="D37" s="313">
        <v>52</v>
      </c>
      <c r="E37" s="325">
        <v>82</v>
      </c>
      <c r="F37" s="244">
        <v>1.58</v>
      </c>
      <c r="G37" s="314"/>
      <c r="H37" s="314"/>
      <c r="I37" s="315"/>
    </row>
    <row r="38" spans="1:9" ht="40.5" customHeight="1">
      <c r="A38" s="311">
        <v>27</v>
      </c>
      <c r="B38" s="263" t="s">
        <v>119</v>
      </c>
      <c r="C38" s="313" t="s">
        <v>29</v>
      </c>
      <c r="D38" s="313">
        <v>47.3</v>
      </c>
      <c r="E38" s="325">
        <v>50</v>
      </c>
      <c r="F38" s="244">
        <v>1.06</v>
      </c>
      <c r="G38" s="314"/>
      <c r="H38" s="314"/>
      <c r="I38" s="315"/>
    </row>
    <row r="39" spans="1:9" ht="64.5" customHeight="1">
      <c r="A39" s="311">
        <v>28</v>
      </c>
      <c r="B39" s="263" t="s">
        <v>120</v>
      </c>
      <c r="C39" s="313" t="s">
        <v>29</v>
      </c>
      <c r="D39" s="313">
        <v>48.3</v>
      </c>
      <c r="E39" s="325">
        <v>80.5</v>
      </c>
      <c r="F39" s="244">
        <v>1.67</v>
      </c>
      <c r="G39" s="314"/>
      <c r="H39" s="314"/>
      <c r="I39" s="315"/>
    </row>
    <row r="40" spans="1:9" ht="91.5" customHeight="1">
      <c r="A40" s="311">
        <v>29</v>
      </c>
      <c r="B40" s="263" t="s">
        <v>528</v>
      </c>
      <c r="C40" s="313" t="s">
        <v>29</v>
      </c>
      <c r="D40" s="313">
        <v>21.5</v>
      </c>
      <c r="E40" s="313">
        <v>23.1</v>
      </c>
      <c r="F40" s="244">
        <v>1.07</v>
      </c>
      <c r="G40" s="314"/>
      <c r="H40" s="314"/>
      <c r="I40" s="315"/>
    </row>
    <row r="41" spans="1:9" ht="64.5" customHeight="1">
      <c r="A41" s="311">
        <v>30</v>
      </c>
      <c r="B41" s="312" t="s">
        <v>112</v>
      </c>
      <c r="C41" s="313" t="s">
        <v>29</v>
      </c>
      <c r="D41" s="313">
        <v>0.52</v>
      </c>
      <c r="E41" s="311">
        <v>0.24</v>
      </c>
      <c r="F41" s="244">
        <v>0.46</v>
      </c>
      <c r="G41" s="314"/>
      <c r="H41" s="314"/>
      <c r="I41" s="315"/>
    </row>
    <row r="42" spans="1:9" ht="79.5" customHeight="1">
      <c r="A42" s="311">
        <v>31</v>
      </c>
      <c r="B42" s="312" t="s">
        <v>149</v>
      </c>
      <c r="C42" s="313" t="s">
        <v>29</v>
      </c>
      <c r="D42" s="318">
        <v>8</v>
      </c>
      <c r="E42" s="311">
        <v>8.6</v>
      </c>
      <c r="F42" s="244">
        <v>1.07</v>
      </c>
      <c r="G42" s="314"/>
      <c r="H42" s="314"/>
      <c r="I42" s="315"/>
    </row>
    <row r="43" spans="1:9" ht="52.5" customHeight="1">
      <c r="A43" s="311">
        <v>32</v>
      </c>
      <c r="B43" s="263" t="s">
        <v>114</v>
      </c>
      <c r="C43" s="313" t="s">
        <v>29</v>
      </c>
      <c r="D43" s="313">
        <v>40</v>
      </c>
      <c r="E43" s="311">
        <v>43</v>
      </c>
      <c r="F43" s="244">
        <v>1.07</v>
      </c>
      <c r="G43" s="314"/>
      <c r="H43" s="314"/>
      <c r="I43" s="315"/>
    </row>
    <row r="44" spans="1:9" ht="56.25" customHeight="1">
      <c r="A44" s="311">
        <v>33</v>
      </c>
      <c r="B44" s="312" t="s">
        <v>150</v>
      </c>
      <c r="C44" s="313" t="s">
        <v>29</v>
      </c>
      <c r="D44" s="322">
        <v>10</v>
      </c>
      <c r="E44" s="311">
        <v>16</v>
      </c>
      <c r="F44" s="244">
        <v>1.6</v>
      </c>
      <c r="G44" s="314"/>
      <c r="H44" s="314"/>
      <c r="I44" s="315"/>
    </row>
    <row r="45" spans="1:9" ht="53.25" customHeight="1">
      <c r="A45" s="311">
        <v>34</v>
      </c>
      <c r="B45" s="312" t="s">
        <v>121</v>
      </c>
      <c r="C45" s="313" t="s">
        <v>29</v>
      </c>
      <c r="D45" s="313">
        <v>10.1</v>
      </c>
      <c r="E45" s="326">
        <v>10.1</v>
      </c>
      <c r="F45" s="244">
        <v>1</v>
      </c>
      <c r="G45" s="314"/>
      <c r="H45" s="314"/>
      <c r="I45" s="315"/>
    </row>
    <row r="46" spans="1:9" ht="41.25" customHeight="1">
      <c r="A46" s="311">
        <v>35</v>
      </c>
      <c r="B46" s="312" t="s">
        <v>113</v>
      </c>
      <c r="C46" s="327" t="s">
        <v>29</v>
      </c>
      <c r="D46" s="328">
        <v>70.5</v>
      </c>
      <c r="E46" s="326">
        <v>70.5</v>
      </c>
      <c r="F46" s="244">
        <v>1</v>
      </c>
      <c r="G46" s="314"/>
      <c r="H46" s="314"/>
      <c r="I46" s="315"/>
    </row>
    <row r="47" spans="1:9" ht="54" customHeight="1">
      <c r="A47" s="311">
        <v>36</v>
      </c>
      <c r="B47" s="312" t="s">
        <v>157</v>
      </c>
      <c r="C47" s="313" t="s">
        <v>61</v>
      </c>
      <c r="D47" s="318">
        <v>2</v>
      </c>
      <c r="E47" s="326">
        <v>2</v>
      </c>
      <c r="F47" s="244">
        <v>1</v>
      </c>
      <c r="G47" s="314"/>
      <c r="H47" s="314"/>
      <c r="I47" s="315"/>
    </row>
    <row r="48" spans="1:9" ht="47.25" customHeight="1">
      <c r="A48" s="311">
        <v>37</v>
      </c>
      <c r="B48" s="263" t="s">
        <v>160</v>
      </c>
      <c r="C48" s="313" t="s">
        <v>29</v>
      </c>
      <c r="D48" s="313">
        <v>100</v>
      </c>
      <c r="E48" s="311">
        <v>100</v>
      </c>
      <c r="F48" s="244">
        <v>1</v>
      </c>
      <c r="G48" s="314">
        <f>'Прил.2 МБ'!I7</f>
        <v>514365.5</v>
      </c>
      <c r="H48" s="314">
        <f>'Прил.2 МБ'!J7</f>
        <v>422131.4</v>
      </c>
      <c r="I48" s="315">
        <f>H48/G48</f>
        <v>0.82068373559268659</v>
      </c>
    </row>
    <row r="49" spans="1:9" ht="31.5" customHeight="1">
      <c r="A49" s="507" t="s">
        <v>639</v>
      </c>
      <c r="B49" s="508"/>
      <c r="C49" s="509"/>
      <c r="D49" s="510"/>
      <c r="E49" s="511"/>
      <c r="F49" s="512" t="s">
        <v>640</v>
      </c>
      <c r="G49" s="513"/>
      <c r="H49" s="513"/>
      <c r="I49" s="514"/>
    </row>
    <row r="50" spans="1:9" ht="20.25" customHeight="1">
      <c r="A50" s="311"/>
      <c r="B50" s="329"/>
      <c r="C50" s="330"/>
      <c r="D50" s="330"/>
      <c r="E50" s="330"/>
      <c r="F50" s="330"/>
      <c r="G50" s="331"/>
      <c r="H50" s="331"/>
      <c r="I50" s="331"/>
    </row>
    <row r="51" spans="1:9" hidden="1"/>
    <row r="52" spans="1:9" s="332" customFormat="1" ht="12.75" hidden="1">
      <c r="A52" s="332" t="s">
        <v>529</v>
      </c>
      <c r="C52" s="333"/>
      <c r="D52" s="333"/>
      <c r="E52" s="333"/>
      <c r="F52" s="333"/>
    </row>
    <row r="53" spans="1:9" ht="18.75" hidden="1">
      <c r="B53" s="334" t="s">
        <v>530</v>
      </c>
      <c r="C53" s="335"/>
    </row>
    <row r="54" spans="1:9" ht="25.5" hidden="1" customHeight="1">
      <c r="A54" s="337" t="s">
        <v>531</v>
      </c>
      <c r="B54" s="337" t="s">
        <v>532</v>
      </c>
      <c r="C54" s="335"/>
    </row>
    <row r="55" spans="1:9" ht="25.5" hidden="1" customHeight="1">
      <c r="B55" s="337" t="s">
        <v>533</v>
      </c>
      <c r="C55" s="335"/>
    </row>
    <row r="56" spans="1:9" ht="36" hidden="1" customHeight="1">
      <c r="B56" s="334" t="s">
        <v>534</v>
      </c>
      <c r="C56" s="335"/>
    </row>
    <row r="57" spans="1:9" ht="25.5" hidden="1" customHeight="1">
      <c r="A57" s="337" t="s">
        <v>531</v>
      </c>
      <c r="B57" s="337" t="s">
        <v>535</v>
      </c>
      <c r="C57" s="335"/>
      <c r="D57" s="335"/>
      <c r="E57" s="335"/>
      <c r="F57" s="335"/>
      <c r="G57" s="337"/>
    </row>
    <row r="58" spans="1:9" ht="26.25" hidden="1" customHeight="1">
      <c r="B58" s="337" t="s">
        <v>536</v>
      </c>
      <c r="C58" s="335"/>
      <c r="D58" s="335"/>
      <c r="E58" s="335"/>
      <c r="F58" s="335"/>
      <c r="G58" s="337"/>
    </row>
    <row r="59" spans="1:9" ht="18.75" hidden="1">
      <c r="B59" s="334" t="s">
        <v>537</v>
      </c>
      <c r="C59" s="335"/>
    </row>
    <row r="60" spans="1:9" ht="26.25" hidden="1" customHeight="1">
      <c r="A60" s="306" t="s">
        <v>531</v>
      </c>
      <c r="B60" s="337" t="s">
        <v>538</v>
      </c>
      <c r="C60" s="335"/>
      <c r="D60" s="335"/>
      <c r="E60" s="335"/>
      <c r="F60" s="335"/>
      <c r="G60" s="337"/>
      <c r="H60" s="337"/>
      <c r="I60" s="337"/>
    </row>
    <row r="61" spans="1:9" ht="36.75" hidden="1" customHeight="1">
      <c r="B61" s="501" t="s">
        <v>539</v>
      </c>
      <c r="C61" s="501"/>
      <c r="D61" s="501"/>
      <c r="E61" s="501"/>
      <c r="F61" s="501"/>
      <c r="G61" s="501"/>
      <c r="H61" s="501"/>
      <c r="I61" s="501"/>
    </row>
    <row r="62" spans="1:9" hidden="1">
      <c r="B62" s="337" t="s">
        <v>540</v>
      </c>
      <c r="C62" s="335"/>
    </row>
    <row r="63" spans="1:9" ht="18.75" hidden="1">
      <c r="B63" s="334" t="s">
        <v>541</v>
      </c>
      <c r="C63" s="335"/>
    </row>
    <row r="64" spans="1:9" ht="48.75" hidden="1" customHeight="1">
      <c r="B64" s="498" t="s">
        <v>542</v>
      </c>
      <c r="C64" s="498"/>
      <c r="D64" s="498"/>
      <c r="E64" s="499" t="s">
        <v>543</v>
      </c>
      <c r="F64" s="500"/>
    </row>
    <row r="65" spans="2:6" ht="22.5" hidden="1" customHeight="1">
      <c r="B65" s="496" t="s">
        <v>544</v>
      </c>
      <c r="C65" s="496"/>
      <c r="D65" s="496"/>
      <c r="E65" s="497" t="s">
        <v>545</v>
      </c>
      <c r="F65" s="497"/>
    </row>
    <row r="66" spans="2:6" ht="22.5" hidden="1" customHeight="1">
      <c r="B66" s="496" t="s">
        <v>546</v>
      </c>
      <c r="C66" s="496"/>
      <c r="D66" s="496"/>
      <c r="E66" s="497" t="s">
        <v>547</v>
      </c>
      <c r="F66" s="497"/>
    </row>
    <row r="67" spans="2:6" ht="22.5" hidden="1" customHeight="1">
      <c r="B67" s="496" t="s">
        <v>548</v>
      </c>
      <c r="C67" s="496"/>
      <c r="D67" s="496"/>
      <c r="E67" s="497" t="s">
        <v>549</v>
      </c>
      <c r="F67" s="497"/>
    </row>
    <row r="68" spans="2:6" ht="22.5" hidden="1" customHeight="1">
      <c r="B68" s="496" t="s">
        <v>550</v>
      </c>
      <c r="C68" s="496"/>
      <c r="D68" s="496"/>
      <c r="E68" s="497" t="s">
        <v>551</v>
      </c>
      <c r="F68" s="497"/>
    </row>
    <row r="69" spans="2:6" ht="0.75" customHeight="1"/>
    <row r="70" spans="2:6" hidden="1"/>
  </sheetData>
  <autoFilter ref="A11:I49"/>
  <mergeCells count="28">
    <mergeCell ref="A6:I6"/>
    <mergeCell ref="A1:I1"/>
    <mergeCell ref="A2:I2"/>
    <mergeCell ref="A3:I3"/>
    <mergeCell ref="A4:I4"/>
    <mergeCell ref="A5:I5"/>
    <mergeCell ref="B61:I61"/>
    <mergeCell ref="A8:A10"/>
    <mergeCell ref="B8:B10"/>
    <mergeCell ref="C8:C10"/>
    <mergeCell ref="D8:D10"/>
    <mergeCell ref="E8:E10"/>
    <mergeCell ref="F8:F10"/>
    <mergeCell ref="G8:I8"/>
    <mergeCell ref="G9:I9"/>
    <mergeCell ref="A49:B49"/>
    <mergeCell ref="C49:E49"/>
    <mergeCell ref="F49:I49"/>
    <mergeCell ref="B67:D67"/>
    <mergeCell ref="E67:F67"/>
    <mergeCell ref="B68:D68"/>
    <mergeCell ref="E68:F68"/>
    <mergeCell ref="B64:D64"/>
    <mergeCell ref="E64:F64"/>
    <mergeCell ref="B65:D65"/>
    <mergeCell ref="E65:F65"/>
    <mergeCell ref="B66:D66"/>
    <mergeCell ref="E66:F66"/>
  </mergeCells>
  <pageMargins left="0.51181102362204722" right="0.70866141732283472" top="0.55118110236220474" bottom="0.55118110236220474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Прил 1 Индикаторы</vt:lpstr>
      <vt:lpstr>Прил.2 МБ</vt:lpstr>
      <vt:lpstr>Прил.3 Все средства</vt:lpstr>
      <vt:lpstr>4.Выполнение плана реализ. МП</vt:lpstr>
      <vt:lpstr>Прил 5. Муниц. задание</vt:lpstr>
      <vt:lpstr>Оценка эффективности</vt:lpstr>
      <vt:lpstr>'Прил.3 Все средства'!Область_печати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Третьякова Ирина Васильевна</dc:creator>
  <cp:lastModifiedBy>econom1</cp:lastModifiedBy>
  <cp:lastPrinted>2016-02-15T12:15:46Z</cp:lastPrinted>
  <dcterms:created xsi:type="dcterms:W3CDTF">2013-12-11T05:43:24Z</dcterms:created>
  <dcterms:modified xsi:type="dcterms:W3CDTF">2019-02-11T06:18:14Z</dcterms:modified>
</cp:coreProperties>
</file>