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017" sheetId="1" r:id="rId1"/>
  </sheets>
  <definedNames>
    <definedName name="_xlnm._FilterDatabase" localSheetId="0" hidden="1">'2017'!$A$6:$AG$251</definedName>
    <definedName name="_xlnm.Print_Titles" localSheetId="0">'2017'!$4:$6</definedName>
    <definedName name="_xlnm.Print_Area" localSheetId="0">'2017'!$A$1:$AG$283</definedName>
  </definedNames>
  <calcPr calcId="125725"/>
</workbook>
</file>

<file path=xl/calcChain.xml><?xml version="1.0" encoding="utf-8"?>
<calcChain xmlns="http://schemas.openxmlformats.org/spreadsheetml/2006/main">
  <c r="Q7" i="1"/>
  <c r="U7"/>
  <c r="Y7"/>
  <c r="AC7"/>
  <c r="Q8"/>
  <c r="U8"/>
  <c r="Y8"/>
  <c r="AC8"/>
  <c r="Q9"/>
  <c r="U9"/>
  <c r="Y9"/>
  <c r="AC9"/>
  <c r="Q10"/>
  <c r="U10"/>
  <c r="Y10"/>
  <c r="AC10"/>
  <c r="Q11"/>
  <c r="U11"/>
  <c r="Y11"/>
  <c r="AC11"/>
  <c r="Q17"/>
  <c r="U17"/>
  <c r="Y17"/>
  <c r="AC17"/>
  <c r="Q18"/>
  <c r="U18"/>
  <c r="Y18"/>
  <c r="AC18"/>
  <c r="Q19"/>
  <c r="U19"/>
  <c r="Y19"/>
  <c r="AC19"/>
  <c r="Q20"/>
  <c r="U20"/>
  <c r="Y20"/>
  <c r="AC20"/>
  <c r="Q21"/>
  <c r="U21"/>
  <c r="Y21"/>
  <c r="AC21"/>
  <c r="Q27"/>
  <c r="U27"/>
  <c r="Y27"/>
  <c r="AC27"/>
  <c r="Q28"/>
  <c r="U28"/>
  <c r="Y28"/>
  <c r="AC28"/>
  <c r="Q29"/>
  <c r="U29"/>
  <c r="Y29"/>
  <c r="AC29"/>
  <c r="Q30"/>
  <c r="U30"/>
  <c r="Y30"/>
  <c r="AC30"/>
  <c r="Q31"/>
  <c r="U31"/>
  <c r="Y31"/>
  <c r="AC31"/>
  <c r="Q32"/>
  <c r="U32"/>
  <c r="Y32"/>
  <c r="AC32"/>
  <c r="Q34"/>
  <c r="U34"/>
  <c r="Y34"/>
  <c r="AC34"/>
  <c r="Q35"/>
  <c r="U35"/>
  <c r="Y35"/>
  <c r="AC35"/>
  <c r="Q36"/>
  <c r="U36"/>
  <c r="Y36"/>
  <c r="AC36"/>
  <c r="Q37"/>
  <c r="U37"/>
  <c r="Y37"/>
  <c r="AC37"/>
  <c r="Q38"/>
  <c r="U38"/>
  <c r="Y38"/>
  <c r="AC38"/>
  <c r="Q39"/>
  <c r="U39"/>
  <c r="Y39"/>
  <c r="AC39"/>
  <c r="Q40"/>
  <c r="U40"/>
  <c r="Y40"/>
  <c r="AC40"/>
  <c r="Q41"/>
  <c r="U41"/>
  <c r="Y41"/>
  <c r="AC41"/>
  <c r="Q48"/>
  <c r="U48"/>
  <c r="Y48"/>
  <c r="AC48"/>
  <c r="Q49"/>
  <c r="U49"/>
  <c r="Y49"/>
  <c r="AC49"/>
  <c r="Q50"/>
  <c r="U50"/>
  <c r="Y50"/>
  <c r="AC50"/>
  <c r="Q51"/>
  <c r="U51"/>
  <c r="Y51"/>
  <c r="AC51"/>
  <c r="Q52"/>
  <c r="U52"/>
  <c r="Y52"/>
  <c r="AC52"/>
  <c r="Q53"/>
  <c r="U53"/>
  <c r="Y53"/>
  <c r="AC53"/>
  <c r="Q54"/>
  <c r="U54"/>
  <c r="Y54"/>
  <c r="AC54"/>
  <c r="Q55"/>
  <c r="U55"/>
  <c r="Y55"/>
  <c r="AC55"/>
  <c r="Q56"/>
  <c r="U56"/>
  <c r="Y56"/>
  <c r="AC56"/>
  <c r="Q57"/>
  <c r="U57"/>
  <c r="Y57"/>
  <c r="AC57"/>
  <c r="Q64"/>
  <c r="U64"/>
  <c r="Y64"/>
  <c r="AC64"/>
  <c r="Q65"/>
  <c r="U65"/>
  <c r="Y65"/>
  <c r="AC65"/>
  <c r="Q71"/>
  <c r="U71"/>
  <c r="Y71"/>
  <c r="AC71"/>
  <c r="Q72"/>
  <c r="U72"/>
  <c r="Y72"/>
  <c r="AC72"/>
  <c r="Q76"/>
  <c r="U76"/>
  <c r="Y76"/>
  <c r="AC76"/>
  <c r="Q77"/>
  <c r="U77"/>
  <c r="Y77"/>
  <c r="AC77"/>
  <c r="Q78"/>
  <c r="U78"/>
  <c r="Y78"/>
  <c r="AC78"/>
  <c r="Q79"/>
  <c r="U79"/>
  <c r="Y79"/>
  <c r="AC79"/>
  <c r="Q80"/>
  <c r="U80"/>
  <c r="Y80"/>
  <c r="AC80"/>
  <c r="Q81"/>
  <c r="U81"/>
  <c r="Y81"/>
  <c r="AC81"/>
  <c r="Q82"/>
  <c r="U82"/>
  <c r="Y82"/>
  <c r="AC82"/>
  <c r="Q83"/>
  <c r="U83"/>
  <c r="Y83"/>
  <c r="AC83"/>
  <c r="Q84"/>
  <c r="U84"/>
  <c r="Y84"/>
  <c r="AC84"/>
  <c r="Q85"/>
  <c r="U85"/>
  <c r="Y85"/>
  <c r="AC85"/>
  <c r="Q86"/>
  <c r="U86"/>
  <c r="Y86"/>
  <c r="AC86"/>
  <c r="Q91"/>
  <c r="U91"/>
  <c r="Y91"/>
  <c r="AC91"/>
  <c r="Q92"/>
  <c r="U92"/>
  <c r="Y92"/>
  <c r="AC92"/>
  <c r="Q93"/>
  <c r="U93"/>
  <c r="Y93"/>
  <c r="AC93"/>
  <c r="Q98"/>
  <c r="U98"/>
  <c r="Y98"/>
  <c r="AC98"/>
  <c r="Q99"/>
  <c r="U99"/>
  <c r="Y99"/>
  <c r="AC99"/>
  <c r="Q100"/>
  <c r="U100"/>
  <c r="Y100"/>
  <c r="AC100"/>
  <c r="Q101"/>
  <c r="U101"/>
  <c r="Y101"/>
  <c r="AC101"/>
  <c r="Q102"/>
  <c r="Y102"/>
  <c r="AC102"/>
  <c r="Q103"/>
  <c r="Y103"/>
  <c r="AC103"/>
  <c r="Q104"/>
  <c r="Y104"/>
  <c r="AC104"/>
  <c r="Q108"/>
  <c r="U108"/>
  <c r="Y108"/>
  <c r="AC108"/>
  <c r="Q109"/>
  <c r="U109"/>
  <c r="Y109"/>
  <c r="AC109"/>
  <c r="Q110"/>
  <c r="U110"/>
  <c r="Y110"/>
  <c r="AC110"/>
  <c r="Q111"/>
  <c r="U111"/>
  <c r="Y111"/>
  <c r="AC111"/>
  <c r="Q112"/>
  <c r="U112"/>
  <c r="Y112"/>
  <c r="AC112"/>
  <c r="Q113"/>
  <c r="U113"/>
  <c r="Y113"/>
  <c r="AC113"/>
  <c r="Q118"/>
  <c r="U118"/>
  <c r="Y118"/>
  <c r="AC118"/>
  <c r="Q119"/>
  <c r="U119"/>
  <c r="Y119"/>
  <c r="AC119"/>
  <c r="Q120"/>
  <c r="U120"/>
  <c r="Y120"/>
  <c r="AC120"/>
  <c r="Q121"/>
  <c r="U121"/>
  <c r="Y121"/>
  <c r="AC121"/>
  <c r="Q122"/>
  <c r="U122"/>
  <c r="Y122"/>
  <c r="AC122"/>
  <c r="Q123"/>
  <c r="U123"/>
  <c r="Y123"/>
  <c r="AC123"/>
  <c r="Q124"/>
  <c r="U124"/>
  <c r="Y124"/>
  <c r="AC124"/>
  <c r="Q125"/>
  <c r="U125"/>
  <c r="Y125"/>
  <c r="AC125"/>
  <c r="Q126"/>
  <c r="U126"/>
  <c r="Y126"/>
  <c r="AC126"/>
  <c r="Q131"/>
  <c r="U131"/>
  <c r="Y131"/>
  <c r="AC131"/>
  <c r="Q132"/>
  <c r="U132"/>
  <c r="Y132"/>
  <c r="AC132"/>
  <c r="Q133"/>
  <c r="U133"/>
  <c r="Y133"/>
  <c r="AC133"/>
  <c r="Q134"/>
  <c r="U134"/>
  <c r="Y134"/>
  <c r="AC134"/>
  <c r="Q135"/>
  <c r="U135"/>
  <c r="Y135"/>
  <c r="AC135"/>
  <c r="Q136"/>
  <c r="U136"/>
  <c r="Y136"/>
  <c r="AC136"/>
  <c r="Q137"/>
  <c r="U137"/>
  <c r="Y137"/>
  <c r="AC137"/>
  <c r="Q138"/>
  <c r="U138"/>
  <c r="Y138"/>
  <c r="AC138"/>
  <c r="Y143"/>
  <c r="AC143"/>
  <c r="Q144"/>
  <c r="U144"/>
  <c r="Y144"/>
  <c r="AC144"/>
  <c r="Q145"/>
  <c r="U145"/>
  <c r="Y145"/>
  <c r="AC145"/>
  <c r="Q146"/>
  <c r="U146"/>
  <c r="Y146"/>
  <c r="AC146"/>
  <c r="Q147"/>
  <c r="U147"/>
  <c r="Y147"/>
  <c r="AC147"/>
  <c r="Q148"/>
  <c r="U148"/>
  <c r="Y148"/>
  <c r="AC148"/>
  <c r="Q155"/>
  <c r="U155"/>
  <c r="Y155"/>
  <c r="AC155"/>
  <c r="Q156"/>
  <c r="U156"/>
  <c r="Y156"/>
  <c r="AC156"/>
  <c r="Q157"/>
  <c r="U157"/>
  <c r="Y157"/>
  <c r="AC157"/>
  <c r="Q158"/>
  <c r="U158"/>
  <c r="Y158"/>
  <c r="AC158"/>
  <c r="Q159"/>
  <c r="U159"/>
  <c r="Y159"/>
  <c r="AC159"/>
  <c r="Q160"/>
  <c r="R160"/>
  <c r="S160"/>
  <c r="T160"/>
  <c r="Q161"/>
  <c r="U161"/>
  <c r="Y161"/>
  <c r="AC161"/>
  <c r="Q162"/>
  <c r="U162"/>
  <c r="Y162"/>
  <c r="AC162"/>
  <c r="Q163"/>
  <c r="U163"/>
  <c r="Y163"/>
  <c r="AC163"/>
  <c r="Q164"/>
  <c r="U164"/>
  <c r="Y164"/>
  <c r="AC164"/>
  <c r="Q165"/>
  <c r="U165"/>
  <c r="Y165"/>
  <c r="AC165"/>
  <c r="Q166"/>
  <c r="U166"/>
  <c r="Y166"/>
  <c r="AC166"/>
  <c r="Q167"/>
  <c r="U167"/>
  <c r="Y167"/>
  <c r="AC167"/>
  <c r="Q168"/>
  <c r="U168"/>
  <c r="Y168"/>
  <c r="AC168"/>
  <c r="Q169"/>
  <c r="U169"/>
  <c r="Y169"/>
  <c r="AC169"/>
  <c r="Q170"/>
  <c r="U170"/>
  <c r="Y170"/>
  <c r="AC170"/>
  <c r="Q171"/>
  <c r="U171"/>
  <c r="Y171"/>
  <c r="AC171"/>
  <c r="Q172"/>
  <c r="U172"/>
  <c r="Y172"/>
  <c r="AC172"/>
  <c r="Q173"/>
  <c r="U173"/>
  <c r="Y173"/>
  <c r="AC173"/>
  <c r="Q174"/>
  <c r="U174"/>
  <c r="Y174"/>
  <c r="AC174"/>
  <c r="Q175"/>
  <c r="U175"/>
  <c r="Y175"/>
  <c r="AC175"/>
  <c r="Q176"/>
  <c r="U176"/>
  <c r="Y176"/>
  <c r="AC176"/>
  <c r="Q177"/>
  <c r="U177"/>
  <c r="Y177"/>
  <c r="AC177"/>
  <c r="Q178"/>
  <c r="U178"/>
  <c r="Y178"/>
  <c r="AC178"/>
  <c r="Q179"/>
  <c r="U179"/>
  <c r="Y179"/>
  <c r="AC179"/>
  <c r="Q180"/>
  <c r="U180"/>
  <c r="Y180"/>
  <c r="AC180"/>
  <c r="Q181"/>
  <c r="U181"/>
  <c r="Y181"/>
  <c r="AC181"/>
  <c r="Q182"/>
  <c r="U182"/>
  <c r="Y182"/>
  <c r="AC182"/>
  <c r="Q183"/>
  <c r="U183"/>
  <c r="X183"/>
  <c r="AC183" s="1"/>
  <c r="Q184"/>
  <c r="U184"/>
  <c r="Y184"/>
  <c r="AC184"/>
  <c r="AC185"/>
  <c r="Q186"/>
  <c r="U186"/>
  <c r="X186"/>
  <c r="Y186" s="1"/>
  <c r="Q187"/>
  <c r="U187"/>
  <c r="Y187"/>
  <c r="AC187"/>
  <c r="AC188"/>
  <c r="Q189"/>
  <c r="U189"/>
  <c r="Y189"/>
  <c r="AC189"/>
  <c r="Q190"/>
  <c r="U190"/>
  <c r="Y190"/>
  <c r="AC190"/>
  <c r="Q191"/>
  <c r="U191"/>
  <c r="Y191"/>
  <c r="AC191"/>
  <c r="Q192"/>
  <c r="U192"/>
  <c r="Y192"/>
  <c r="AC192"/>
  <c r="Q193"/>
  <c r="U193"/>
  <c r="Y193"/>
  <c r="AC193"/>
  <c r="Q194"/>
  <c r="U194"/>
  <c r="Y194"/>
  <c r="AC194"/>
  <c r="Q195"/>
  <c r="U195"/>
  <c r="Y195"/>
  <c r="AC195"/>
  <c r="Q196"/>
  <c r="R196"/>
  <c r="S196"/>
  <c r="T196"/>
  <c r="Q197"/>
  <c r="U197"/>
  <c r="Y197"/>
  <c r="AC197"/>
  <c r="Q198"/>
  <c r="U198"/>
  <c r="Y198"/>
  <c r="AC198"/>
  <c r="Q199"/>
  <c r="U199"/>
  <c r="Y199"/>
  <c r="AC199"/>
  <c r="Q200"/>
  <c r="U200"/>
  <c r="Y200"/>
  <c r="AC200"/>
  <c r="Q201"/>
  <c r="U201"/>
  <c r="Y201"/>
  <c r="AC201"/>
  <c r="Q202"/>
  <c r="R202"/>
  <c r="S202"/>
  <c r="T202"/>
  <c r="Q207"/>
  <c r="U207"/>
  <c r="Y207"/>
  <c r="AC207"/>
  <c r="Q208"/>
  <c r="U208"/>
  <c r="Y208"/>
  <c r="AC208"/>
  <c r="Q209"/>
  <c r="U209"/>
  <c r="Y209"/>
  <c r="AC209"/>
  <c r="Q210"/>
  <c r="U210"/>
  <c r="Y210"/>
  <c r="AC210"/>
  <c r="Q211"/>
  <c r="U211"/>
  <c r="Y211"/>
  <c r="AC211"/>
  <c r="Q212"/>
  <c r="U212"/>
  <c r="Y212"/>
  <c r="AC212"/>
  <c r="Q213"/>
  <c r="U213"/>
  <c r="Y213"/>
  <c r="AC213"/>
  <c r="Q214"/>
  <c r="U214"/>
  <c r="Y214"/>
  <c r="AC214"/>
  <c r="Q215"/>
  <c r="U215"/>
  <c r="Y215"/>
  <c r="AC215"/>
  <c r="Q216"/>
  <c r="U216"/>
  <c r="Y216"/>
  <c r="AC216"/>
  <c r="Q217"/>
  <c r="U217"/>
  <c r="Y217"/>
  <c r="AC217"/>
  <c r="Q220"/>
  <c r="U220"/>
  <c r="Y220"/>
  <c r="AC220"/>
  <c r="Q221"/>
  <c r="U221"/>
  <c r="Y221"/>
  <c r="AC221"/>
  <c r="Q222"/>
  <c r="U222"/>
  <c r="Y222"/>
  <c r="AC222"/>
  <c r="Q223"/>
  <c r="R223"/>
  <c r="U223" s="1"/>
  <c r="S223"/>
  <c r="T223"/>
  <c r="Q224"/>
  <c r="U224"/>
  <c r="Y224"/>
  <c r="AC224"/>
  <c r="Q225"/>
  <c r="U225"/>
  <c r="Y225"/>
  <c r="AC225"/>
  <c r="Q226"/>
  <c r="U226"/>
  <c r="Y226"/>
  <c r="AC226"/>
  <c r="Q227"/>
  <c r="U227"/>
  <c r="Y227"/>
  <c r="AC227"/>
  <c r="Q228"/>
  <c r="U228"/>
  <c r="Y228"/>
  <c r="AC228"/>
  <c r="Q229"/>
  <c r="U229"/>
  <c r="Y229"/>
  <c r="AC229"/>
  <c r="Q230"/>
  <c r="U230"/>
  <c r="Y230"/>
  <c r="AC230"/>
  <c r="Q231"/>
  <c r="U231"/>
  <c r="Y231"/>
  <c r="AC231"/>
  <c r="Q232"/>
  <c r="U232"/>
  <c r="Y232"/>
  <c r="AC232"/>
  <c r="Q233"/>
  <c r="U233"/>
  <c r="Y233"/>
  <c r="AC233"/>
  <c r="Q250"/>
  <c r="U250"/>
  <c r="Y250"/>
  <c r="AC250"/>
  <c r="N284"/>
  <c r="O284" s="1"/>
  <c r="P284" s="1"/>
  <c r="N285"/>
  <c r="O285" s="1"/>
  <c r="P285" s="1"/>
  <c r="L250"/>
  <c r="AG249"/>
  <c r="L248"/>
  <c r="AG248" s="1"/>
  <c r="L247"/>
  <c r="L246"/>
  <c r="L245"/>
  <c r="L244"/>
  <c r="L243"/>
  <c r="AG243" s="1"/>
  <c r="L242"/>
  <c r="AG242" s="1"/>
  <c r="L241"/>
  <c r="L240"/>
  <c r="L239"/>
  <c r="L238"/>
  <c r="L237"/>
  <c r="L236"/>
  <c r="L235"/>
  <c r="L234"/>
  <c r="AG233"/>
  <c r="AD233"/>
  <c r="AG232"/>
  <c r="AD232"/>
  <c r="AG231"/>
  <c r="AD231"/>
  <c r="AG230"/>
  <c r="AG229"/>
  <c r="AD229"/>
  <c r="AG228"/>
  <c r="AG227"/>
  <c r="AD227"/>
  <c r="AG226"/>
  <c r="AG225"/>
  <c r="AD225"/>
  <c r="AG224"/>
  <c r="AG223"/>
  <c r="AG222"/>
  <c r="AG221"/>
  <c r="AG220"/>
  <c r="L219"/>
  <c r="L218"/>
  <c r="AG218" s="1"/>
  <c r="AG217"/>
  <c r="AG216"/>
  <c r="AD216"/>
  <c r="AG215"/>
  <c r="AD215"/>
  <c r="AG214"/>
  <c r="AD214"/>
  <c r="AG213"/>
  <c r="AD213"/>
  <c r="AG212"/>
  <c r="AD212"/>
  <c r="AG211"/>
  <c r="AD211"/>
  <c r="AG210"/>
  <c r="AG209"/>
  <c r="AG208"/>
  <c r="AD208"/>
  <c r="AG207"/>
  <c r="AD207"/>
  <c r="L206"/>
  <c r="L205"/>
  <c r="L204"/>
  <c r="L203"/>
  <c r="AG202"/>
  <c r="AG201"/>
  <c r="AG200"/>
  <c r="AD200"/>
  <c r="AG199"/>
  <c r="AG198"/>
  <c r="AD198"/>
  <c r="AG197"/>
  <c r="AG196"/>
  <c r="AG195"/>
  <c r="AG194"/>
  <c r="AG193"/>
  <c r="AG192"/>
  <c r="AG191"/>
  <c r="AD191"/>
  <c r="AG190"/>
  <c r="AG189"/>
  <c r="AD189"/>
  <c r="AG187"/>
  <c r="AG186"/>
  <c r="AD186"/>
  <c r="AG185"/>
  <c r="AG184"/>
  <c r="AG183"/>
  <c r="AD183"/>
  <c r="AG182"/>
  <c r="AG181"/>
  <c r="AG180"/>
  <c r="AD180"/>
  <c r="AG179"/>
  <c r="AG178"/>
  <c r="AG177"/>
  <c r="AD177"/>
  <c r="AG176"/>
  <c r="AG175"/>
  <c r="AD175"/>
  <c r="AG174"/>
  <c r="AG173"/>
  <c r="AD173"/>
  <c r="AG172"/>
  <c r="AG171"/>
  <c r="AD171"/>
  <c r="AG170"/>
  <c r="AG169"/>
  <c r="AD169"/>
  <c r="AG168"/>
  <c r="AG167"/>
  <c r="AD167"/>
  <c r="AG166"/>
  <c r="AG165"/>
  <c r="AD165"/>
  <c r="AG164"/>
  <c r="AG163"/>
  <c r="AG162"/>
  <c r="AG161"/>
  <c r="AG160"/>
  <c r="AG159"/>
  <c r="AD159"/>
  <c r="AG158"/>
  <c r="AD158"/>
  <c r="AG157"/>
  <c r="AG156"/>
  <c r="AD156"/>
  <c r="AG155"/>
  <c r="AG154"/>
  <c r="AG153"/>
  <c r="AG152"/>
  <c r="AG151"/>
  <c r="AG150"/>
  <c r="AG149"/>
  <c r="AG148"/>
  <c r="AG147"/>
  <c r="AG146"/>
  <c r="AD146"/>
  <c r="AG145"/>
  <c r="AG144"/>
  <c r="AG143"/>
  <c r="AD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D117"/>
  <c r="AG116"/>
  <c r="AD116"/>
  <c r="AG115"/>
  <c r="AD115"/>
  <c r="AG114"/>
  <c r="AD114"/>
  <c r="AG113"/>
  <c r="AG112"/>
  <c r="AG111"/>
  <c r="AG110"/>
  <c r="AD110"/>
  <c r="AG109"/>
  <c r="AG108"/>
  <c r="AD108"/>
  <c r="AG107"/>
  <c r="AG106"/>
  <c r="AG105"/>
  <c r="AG104"/>
  <c r="AG103"/>
  <c r="AD103"/>
  <c r="AG102"/>
  <c r="AD102"/>
  <c r="AG101"/>
  <c r="AG100"/>
  <c r="AD100"/>
  <c r="AG99"/>
  <c r="AD99"/>
  <c r="AG98"/>
  <c r="AG97"/>
  <c r="AG96"/>
  <c r="AG95"/>
  <c r="AG94"/>
  <c r="AG93"/>
  <c r="AG92"/>
  <c r="AG91"/>
  <c r="AG89"/>
  <c r="AG88"/>
  <c r="AG87"/>
  <c r="AG86"/>
  <c r="AG85"/>
  <c r="AD85"/>
  <c r="AG84"/>
  <c r="AG83"/>
  <c r="AD83"/>
  <c r="AG82"/>
  <c r="AG81"/>
  <c r="AG80"/>
  <c r="AG79"/>
  <c r="AD79"/>
  <c r="AG78"/>
  <c r="AD78"/>
  <c r="AG77"/>
  <c r="AD77"/>
  <c r="AG76"/>
  <c r="AD76"/>
  <c r="AG75"/>
  <c r="AG74"/>
  <c r="AG73"/>
  <c r="AG72"/>
  <c r="AG71"/>
  <c r="AG70"/>
  <c r="AG69"/>
  <c r="AG68"/>
  <c r="AG67"/>
  <c r="AG66"/>
  <c r="AG65"/>
  <c r="AD65"/>
  <c r="AG64"/>
  <c r="AG63"/>
  <c r="AG62"/>
  <c r="AG61"/>
  <c r="AG60"/>
  <c r="AD60"/>
  <c r="AG59"/>
  <c r="AG58"/>
  <c r="AG57"/>
  <c r="AG56"/>
  <c r="AG55"/>
  <c r="AD55"/>
  <c r="AG54"/>
  <c r="AG53"/>
  <c r="AG52"/>
  <c r="AG51"/>
  <c r="AG50"/>
  <c r="AG49"/>
  <c r="AD49"/>
  <c r="AG48"/>
  <c r="AG47"/>
  <c r="AG46"/>
  <c r="AG45"/>
  <c r="AG44"/>
  <c r="AG43"/>
  <c r="AG42"/>
  <c r="AG41"/>
  <c r="AG40"/>
  <c r="AG39"/>
  <c r="AD39"/>
  <c r="AG38"/>
  <c r="AD38"/>
  <c r="AG37"/>
  <c r="AG36"/>
  <c r="AG35"/>
  <c r="AG34"/>
  <c r="L33"/>
  <c r="AG32"/>
  <c r="AG31"/>
  <c r="AD31"/>
  <c r="AG30"/>
  <c r="AG29"/>
  <c r="AD29"/>
  <c r="AG28"/>
  <c r="AG27"/>
  <c r="L26"/>
  <c r="L25"/>
  <c r="L24"/>
  <c r="L23"/>
  <c r="L22"/>
  <c r="AG21"/>
  <c r="AD21"/>
  <c r="AG20"/>
  <c r="AG19"/>
  <c r="AG18"/>
  <c r="AG17"/>
  <c r="AG16"/>
  <c r="AG15"/>
  <c r="AG14"/>
  <c r="AG13"/>
  <c r="AG12"/>
  <c r="AG11"/>
  <c r="AG10"/>
  <c r="AD10"/>
  <c r="AG9"/>
  <c r="AG8"/>
  <c r="AG7"/>
  <c r="AC196" l="1"/>
  <c r="AC202"/>
  <c r="AC160"/>
  <c r="N286"/>
  <c r="O286" s="1"/>
  <c r="P286" s="1"/>
  <c r="U202"/>
  <c r="Y196"/>
  <c r="AC186"/>
  <c r="U160"/>
  <c r="AC223"/>
  <c r="U196"/>
  <c r="Y160"/>
  <c r="AG234"/>
  <c r="AG240"/>
  <c r="AG244"/>
  <c r="Y223"/>
  <c r="Y183"/>
  <c r="Y202"/>
  <c r="AD25"/>
  <c r="AG239"/>
  <c r="AG23"/>
  <c r="AG219"/>
  <c r="AG236"/>
  <c r="AG22"/>
  <c r="AD23"/>
  <c r="AG204"/>
  <c r="AD236"/>
  <c r="AG237"/>
  <c r="AG25"/>
  <c r="AD241"/>
  <c r="AG246"/>
  <c r="AG247"/>
  <c r="AD204"/>
  <c r="AG206"/>
  <c r="AG24"/>
  <c r="AG203"/>
  <c r="AG205"/>
  <c r="AG235"/>
  <c r="AG238"/>
  <c r="AG241"/>
  <c r="AG245"/>
  <c r="AG250"/>
  <c r="AG26"/>
  <c r="AG33"/>
  <c r="AD203"/>
  <c r="AD205"/>
</calcChain>
</file>

<file path=xl/sharedStrings.xml><?xml version="1.0" encoding="utf-8"?>
<sst xmlns="http://schemas.openxmlformats.org/spreadsheetml/2006/main" count="1355" uniqueCount="131">
  <si>
    <t>Приложение 1 к аналитической записки</t>
  </si>
  <si>
    <t xml:space="preserve">Анализ выполнения муниципального задания по показателям, характеризующих объем муниципальных услуг  за 12 месяцев 2017 года </t>
  </si>
  <si>
    <t>№ п/п</t>
  </si>
  <si>
    <t>Наименование образовательной организации</t>
  </si>
  <si>
    <t>Наименование услуги/работы</t>
  </si>
  <si>
    <t>показатель характеризующий содержание муниципальной услуги и условия (формы) оказания муниципальной услуги</t>
  </si>
  <si>
    <t>Единица измерения</t>
  </si>
  <si>
    <t>Значение, установленное муниципальным заданием</t>
  </si>
  <si>
    <t>Фактическое выполнение</t>
  </si>
  <si>
    <t>Допустимое отклонение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</si>
  <si>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</si>
  <si>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</si>
  <si>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</si>
  <si>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</si>
  <si>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</si>
  <si>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</si>
  <si>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</si>
  <si>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</si>
  <si>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</si>
  <si>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</si>
  <si>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</si>
  <si>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</si>
  <si>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</si>
  <si>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</si>
  <si>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</si>
  <si>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год</t>
  </si>
  <si>
    <t>Отклонение превышающее допустимое (возможное) значение</t>
  </si>
  <si>
    <t>Оценка выполнения согласно установленным критериям (выполнено / не выполнено)</t>
  </si>
  <si>
    <t>Причины  не выполнения</t>
  </si>
  <si>
    <t>Показатель эффективности выполнения муниципальных услуг</t>
  </si>
  <si>
    <t>вид / направленность образовательных программ</t>
  </si>
  <si>
    <t>категория потребителей</t>
  </si>
  <si>
    <t>место обучения</t>
  </si>
  <si>
    <t>форма образования и формы реализации образовательных программ</t>
  </si>
  <si>
    <t>возраст обучающихся/детей</t>
  </si>
  <si>
    <t>справочник периодов пребывания</t>
  </si>
  <si>
    <t>Муниципальное бюджетное общеобразовательное учреждение "Средняя общеобразовательная школа №1" г. Усинска</t>
  </si>
  <si>
    <t xml:space="preserve">Реализация основных общеобразовательных программ начального общего образования </t>
  </si>
  <si>
    <t>обучающиеся за исключением ОВЗ и детей-инвалидов</t>
  </si>
  <si>
    <t>очная</t>
  </si>
  <si>
    <t>человек</t>
  </si>
  <si>
    <t>выполнено</t>
  </si>
  <si>
    <t>дети инвалиды</t>
  </si>
  <si>
    <t>Реализация основных общеобразовательных программ основного общего образования</t>
  </si>
  <si>
    <t>очно-заочная</t>
  </si>
  <si>
    <t xml:space="preserve">Реализация основных общеобразовательных программ среднего общего образования  </t>
  </si>
  <si>
    <t xml:space="preserve"> обучающиеся за исключением ОВЗ и детей-инвалидов</t>
  </si>
  <si>
    <t xml:space="preserve">Реализация дополнительных общеразвивающих   программ </t>
  </si>
  <si>
    <t>Физкультурно-спортивной</t>
  </si>
  <si>
    <t>дети за исключением ОВЗ и детей-инвалидов</t>
  </si>
  <si>
    <t>человеко-час</t>
  </si>
  <si>
    <t>художественной</t>
  </si>
  <si>
    <t>технической</t>
  </si>
  <si>
    <t>социально-педагогической</t>
  </si>
  <si>
    <t>туристско-краеведческой</t>
  </si>
  <si>
    <t>Муниципальное бюджетное общеобразовательное учреждение "Средняя общеобразовательная школа №2" г. Усинска</t>
  </si>
  <si>
    <t xml:space="preserve"> выполнено</t>
  </si>
  <si>
    <t>естественнонаучной</t>
  </si>
  <si>
    <t>Человеко-час</t>
  </si>
  <si>
    <t>Муниципальное автономное общеобразовательное учреждение Средняя общеобразовательная школа №3 с углубленным изучением отдельных предметов г. Усинска</t>
  </si>
  <si>
    <t>Образовательная программа, обеспечивающая УИОУП, ПО (профильное обучение)</t>
  </si>
  <si>
    <t>не выполнено</t>
  </si>
  <si>
    <t>Недостижение целевого показателя муниципального задания связанно с тем, что на начало 2017-2018 учебного года не открыт запланированный  естественнонаучный класс</t>
  </si>
  <si>
    <t>Муниципальное бюджетное общеобразовательное учреждение "Средняя общеобразовательная школа №4 с углубленным изучением отдельных предметов" г. Усинска</t>
  </si>
  <si>
    <t>проходящие обучение на дому</t>
  </si>
  <si>
    <t xml:space="preserve">Недостижение целевого показателя муниципального задания  связанно с тем, что учащийся был переведен по заявлению родителей на другую форму обучения, в связи с окончанием срока действия медицинской справки и с отсутствие возможности предвидеть 100% исполнение данного показателя в течении года, в связи с возможным переводом учащихся на очно-заочную форму по необходимости. </t>
  </si>
  <si>
    <t>Муниципальное бюджетное общеобразовательное учреждение "Средняя общеобразовательная школа №5" г. Усинска</t>
  </si>
  <si>
    <t>адаптированная образовательная программа</t>
  </si>
  <si>
    <t>обучающиеся с ОВЗ</t>
  </si>
  <si>
    <t>Муниципальное автономное общеобразовательное учреждение "Начальная общеобразовательная школа №7 имени В.И. Ефремовой " г. Усинска</t>
  </si>
  <si>
    <t>Недостижение целевого показателя муниципального задания связанно с выбытием учащихся данной категории, в связи со сменой места жительства</t>
  </si>
  <si>
    <t>Муниципальное бюджетное общеобразовательное учреждение "Основная общеобразовательная школа" пгт. Парма</t>
  </si>
  <si>
    <t>Муниципальное бюджетное общеобразовательное учреждение "Начальная школа детский сад" д. Колва</t>
  </si>
  <si>
    <t xml:space="preserve"> Реализация основных образовательных программ дошкольного образования</t>
  </si>
  <si>
    <t xml:space="preserve"> от 1 года до 3 лет</t>
  </si>
  <si>
    <t>группа полного дня</t>
  </si>
  <si>
    <t>от 3 лет до 8 лет</t>
  </si>
  <si>
    <t>Присмотр и уход</t>
  </si>
  <si>
    <t>Муниципальное бюджетное общеобразовательное учреждение "Начальная школа детский сад" д. Новикбож</t>
  </si>
  <si>
    <t>Муниципальное бюджетное общеобразовательное учреждение "Основная общеобразовательная школа" д. Захарвань</t>
  </si>
  <si>
    <t xml:space="preserve">Реализация адаптированных основных общеобразовательных программ для детей с умственной отсталостью </t>
  </si>
  <si>
    <t>Муниципальное бюджетное общеобразовательное учреждение "Основная общеобразовательная школа" д. Денисовка</t>
  </si>
  <si>
    <t>Муниципальное бюджетное общеобразовательное учреждение "Основная общеобразовательная школа" д. Усть-Лыжа</t>
  </si>
  <si>
    <t>Недостижение целевого показателя муниципального задания связанно с пропусками занятий учащимися по болезни и актированными днями</t>
  </si>
  <si>
    <t xml:space="preserve">Технической </t>
  </si>
  <si>
    <t>Содержание детей</t>
  </si>
  <si>
    <t>Муниципальное бюджетное общеобразовательное учреждение "Средняя общеобразовательная школа" д. Щельябож</t>
  </si>
  <si>
    <t>Муниципальное бюджетное общеобразовательное учреждение "Средняя общеобразовательная школа" с. Мутный Материк</t>
  </si>
  <si>
    <t>дети инвалиды и инвалиды</t>
  </si>
  <si>
    <t>Недостижение целевого показателя муниципального задания связанно с тем, что двое воспитанников выбыли из интерната, в связи с переездом семьи воспитанников на постоянное место жительства.</t>
  </si>
  <si>
    <t>Муниципальное бюджетное общеобразовательное учреждение "Средняя общеобразовательная школа" с. Усть-Уса</t>
  </si>
  <si>
    <t>Муниципальное бюджетное дошкольное образовательное учреждение "Детский сад общеразвивающего вида №7" г. Усинска</t>
  </si>
  <si>
    <t>от 1 года до 3 лет</t>
  </si>
  <si>
    <t xml:space="preserve"> от 3 лет до 8 лет</t>
  </si>
  <si>
    <t>Муниципальное бюджетное дошкольное образовательное учреждение "Детский сад общеразвивающего вида №8" г. Усинска</t>
  </si>
  <si>
    <t>Муниципальное автономное дошкольное образовательное учреждение "Детский сад №10" г. Усинска</t>
  </si>
  <si>
    <t>Муниципальное автономное дошкольное образовательное учреждение "Детский сад №12" г. Усинска</t>
  </si>
  <si>
    <t>Муниципальное бюджетное дошкольное образовательное учреждение "Детский сад 14" г. Усинска</t>
  </si>
  <si>
    <t>Недостижение целевого показателя муниципального задания связанно с уменьшением количества групп для детей в возврате от1 года до 3 лет (в 2017-2018 учебном году -2 группы)</t>
  </si>
  <si>
    <t xml:space="preserve"> не выполнено</t>
  </si>
  <si>
    <t>Муниципальное автономное дошкольное образовательное учреждение "Детский сад комбинированного вида № 16" г. Усинска</t>
  </si>
  <si>
    <t>адаптированная программа</t>
  </si>
  <si>
    <t>обучающиеся за исключением детей-инвалидов</t>
  </si>
  <si>
    <t>Муниципальное бюджетное дошкольное образовательное учреждение "Детский сад общеразвивающего вида №20" г. Усинска</t>
  </si>
  <si>
    <t>группа кратковременного пребывания детей</t>
  </si>
  <si>
    <t>Муниципальное автономное дошкольное образовательное учреждение "Детский сад общеразвивающего вида № 22" г. Усинска</t>
  </si>
  <si>
    <t>Муниципальное автономное дошкольное образовательное учреждение "Детский сад № 23" г. Усинска</t>
  </si>
  <si>
    <t>Муниципальное бюджетное дошкольное образовательное учреждение "Детский сад общеразвивающего вида №24" г. Усинска</t>
  </si>
  <si>
    <t>Муниципальное бюджетное дошкольное образовательное учреждение "Центр развития ребенка – детский сад" г. Усинска</t>
  </si>
  <si>
    <t>обучающиеся за исключением  детей-инвалидов</t>
  </si>
  <si>
    <t>дети с ОВЗ</t>
  </si>
  <si>
    <t>Муниципальное бюджетное дошкольное образовательное учреждение "Детский сад "с. Усть - Уса</t>
  </si>
  <si>
    <t>Муниципальное бюджетное дошкольное образовательное учреждение "Детский сад "с. Мутный Материк</t>
  </si>
  <si>
    <t>Отклонение фактического исполнения муниципального задания от планового показателя муниципального задания связанно с продолжительным оформлением детей в детский сад, по причине болезней.</t>
  </si>
  <si>
    <t>Муниципальное бюджетное дошкольное образовательное учреждение "Детский сад" с. Щельябож</t>
  </si>
  <si>
    <t>за исключением инвалидов</t>
  </si>
  <si>
    <t>Недостижение целевого показателя муниципального задания связанно с оформлением двумя  детьми  инвалидности в конце года и подсчетом данных детей в другой категории потребителей.</t>
  </si>
  <si>
    <t>Муниципальное автономное учреждение дополнительного образования "Центр дополнительного образования детей" г. Усинска</t>
  </si>
  <si>
    <t xml:space="preserve">физкультурно-спортивной </t>
  </si>
  <si>
    <t>дети за исключением ОВЗ и детей инвалидов</t>
  </si>
  <si>
    <t xml:space="preserve"> очная </t>
  </si>
  <si>
    <t>человеко-часы</t>
  </si>
  <si>
    <t>Недостижение целевого показателя муниципального задания связанно с продолжительным больничным листом педагога</t>
  </si>
  <si>
    <t>Очная  с применением сетевой формы реализации</t>
  </si>
  <si>
    <t>Муниципальное бюджетное  учреждение "Молодежный центр"</t>
  </si>
  <si>
    <t>Культурно-досуговые, спортивно-массовые мероприятия</t>
  </si>
  <si>
    <t>Количество мероприятий</t>
  </si>
  <si>
    <t>Общественные объединения</t>
  </si>
  <si>
    <t>Количество общественных объединений</t>
  </si>
  <si>
    <t>Итого</t>
  </si>
  <si>
    <t>Х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</si>
</sst>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#,##0.0"/>
    <numFmt numFmtId="166" formatCode="0.0"/>
    <numFmt numFmtId="167" formatCode="_(* #,##0.00_);_(* \(#,##0.00\);_(* &quot;-&quot;??_);_(@_)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164" fontId="2" fillId="0" borderId="4" xfId="1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9" fontId="2" fillId="0" borderId="5" xfId="0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 wrapText="1"/>
    </xf>
    <xf numFmtId="164" fontId="2" fillId="0" borderId="8" xfId="1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/>
    </xf>
    <xf numFmtId="9" fontId="2" fillId="0" borderId="14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64" fontId="2" fillId="0" borderId="14" xfId="1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top" wrapText="1"/>
    </xf>
    <xf numFmtId="164" fontId="2" fillId="0" borderId="15" xfId="1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165" fontId="2" fillId="0" borderId="5" xfId="0" applyNumberFormat="1" applyFont="1" applyFill="1" applyBorder="1" applyAlignment="1">
      <alignment horizontal="center" vertical="center"/>
    </xf>
    <xf numFmtId="164" fontId="2" fillId="0" borderId="8" xfId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164" fontId="2" fillId="0" borderId="16" xfId="1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164" fontId="2" fillId="0" borderId="17" xfId="1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 wrapText="1"/>
    </xf>
    <xf numFmtId="3" fontId="2" fillId="0" borderId="9" xfId="0" applyNumberFormat="1" applyFont="1" applyFill="1" applyBorder="1" applyAlignment="1">
      <alignment horizontal="center" vertical="center"/>
    </xf>
    <xf numFmtId="9" fontId="2" fillId="0" borderId="9" xfId="0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top" wrapText="1"/>
    </xf>
    <xf numFmtId="164" fontId="2" fillId="0" borderId="18" xfId="1" applyNumberFormat="1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66" fontId="2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/>
    </xf>
    <xf numFmtId="9" fontId="2" fillId="0" borderId="7" xfId="0" applyNumberFormat="1" applyFont="1" applyFill="1" applyBorder="1" applyAlignment="1">
      <alignment horizontal="center" vertical="center"/>
    </xf>
    <xf numFmtId="164" fontId="2" fillId="0" borderId="7" xfId="1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top" wrapText="1"/>
    </xf>
    <xf numFmtId="164" fontId="2" fillId="0" borderId="21" xfId="1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</cellXfs>
  <cellStyles count="4">
    <cellStyle name="Обычный" xfId="0" builtinId="0"/>
    <cellStyle name="Обычный 2" xfId="2"/>
    <cellStyle name="Процентный" xfId="1" builtinId="5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86"/>
  <sheetViews>
    <sheetView tabSelected="1" view="pageBreakPreview" zoomScale="85" zoomScaleNormal="70" zoomScaleSheetLayoutView="85" workbookViewId="0">
      <pane xSplit="13" ySplit="6" topLeftCell="AG262" activePane="bottomRight" state="frozen"/>
      <selection pane="topRight" activeCell="M1" sqref="M1"/>
      <selection pane="bottomLeft" activeCell="A7" sqref="A7"/>
      <selection pane="bottomRight" activeCell="A281" sqref="A281:B282"/>
    </sheetView>
  </sheetViews>
  <sheetFormatPr defaultRowHeight="12.75"/>
  <cols>
    <col min="1" max="1" width="6.42578125" style="1" customWidth="1"/>
    <col min="2" max="2" width="19.7109375" style="1" customWidth="1"/>
    <col min="3" max="3" width="23.42578125" style="1" customWidth="1"/>
    <col min="4" max="4" width="19.28515625" style="1" customWidth="1"/>
    <col min="5" max="5" width="16.42578125" style="1" customWidth="1"/>
    <col min="6" max="6" width="12.42578125" style="1" customWidth="1"/>
    <col min="7" max="7" width="15.28515625" style="1" customWidth="1"/>
    <col min="8" max="8" width="13.28515625" style="1" customWidth="1"/>
    <col min="9" max="9" width="12.42578125" style="1" customWidth="1"/>
    <col min="10" max="10" width="13.28515625" style="1" customWidth="1"/>
    <col min="11" max="11" width="14.140625" style="1" customWidth="1"/>
    <col min="12" max="12" width="12.140625" style="1" customWidth="1"/>
    <col min="13" max="13" width="12" style="1" customWidth="1"/>
    <col min="14" max="15" width="10.42578125" style="1" hidden="1" customWidth="1"/>
    <col min="16" max="16" width="10.7109375" style="1" hidden="1" customWidth="1"/>
    <col min="17" max="29" width="10.42578125" style="1" hidden="1" customWidth="1"/>
    <col min="30" max="30" width="8.140625" style="1" customWidth="1"/>
    <col min="31" max="31" width="15.5703125" style="1" customWidth="1"/>
    <col min="32" max="32" width="33.140625" style="5" customWidth="1"/>
    <col min="33" max="33" width="14.140625" style="1" customWidth="1"/>
    <col min="34" max="16384" width="9.140625" style="1"/>
  </cols>
  <sheetData>
    <row r="1" spans="1:33">
      <c r="AF1" s="2" t="s">
        <v>0</v>
      </c>
      <c r="AG1" s="2"/>
    </row>
    <row r="2" spans="1:33" ht="20.2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13.5" thickBot="1"/>
    <row r="4" spans="1:33" s="10" customFormat="1" ht="75" customHeight="1">
      <c r="A4" s="6" t="s">
        <v>2</v>
      </c>
      <c r="B4" s="7" t="s">
        <v>3</v>
      </c>
      <c r="C4" s="7" t="s">
        <v>4</v>
      </c>
      <c r="D4" s="7" t="s">
        <v>5</v>
      </c>
      <c r="E4" s="7"/>
      <c r="F4" s="7"/>
      <c r="G4" s="7"/>
      <c r="H4" s="7"/>
      <c r="I4" s="7"/>
      <c r="J4" s="7" t="s">
        <v>6</v>
      </c>
      <c r="K4" s="7" t="s">
        <v>7</v>
      </c>
      <c r="L4" s="7" t="s">
        <v>8</v>
      </c>
      <c r="M4" s="7" t="s">
        <v>9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  <c r="T4" s="8" t="s">
        <v>16</v>
      </c>
      <c r="U4" s="8" t="s">
        <v>17</v>
      </c>
      <c r="V4" s="8" t="s">
        <v>18</v>
      </c>
      <c r="W4" s="8" t="s">
        <v>19</v>
      </c>
      <c r="X4" s="8" t="s">
        <v>20</v>
      </c>
      <c r="Y4" s="8" t="s">
        <v>21</v>
      </c>
      <c r="Z4" s="8" t="s">
        <v>22</v>
      </c>
      <c r="AA4" s="8" t="s">
        <v>23</v>
      </c>
      <c r="AB4" s="8" t="s">
        <v>24</v>
      </c>
      <c r="AC4" s="8" t="s">
        <v>25</v>
      </c>
      <c r="AD4" s="7" t="s">
        <v>26</v>
      </c>
      <c r="AE4" s="7" t="s">
        <v>27</v>
      </c>
      <c r="AF4" s="8" t="s">
        <v>28</v>
      </c>
      <c r="AG4" s="9" t="s">
        <v>29</v>
      </c>
    </row>
    <row r="5" spans="1:33" s="17" customFormat="1" ht="77.25" thickBot="1">
      <c r="A5" s="11"/>
      <c r="B5" s="12"/>
      <c r="C5" s="13"/>
      <c r="D5" s="14" t="s">
        <v>30</v>
      </c>
      <c r="E5" s="14" t="s">
        <v>31</v>
      </c>
      <c r="F5" s="14" t="s">
        <v>32</v>
      </c>
      <c r="G5" s="14" t="s">
        <v>33</v>
      </c>
      <c r="H5" s="14" t="s">
        <v>34</v>
      </c>
      <c r="I5" s="14" t="s">
        <v>35</v>
      </c>
      <c r="J5" s="12"/>
      <c r="K5" s="12"/>
      <c r="L5" s="12"/>
      <c r="M5" s="12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2"/>
      <c r="AE5" s="12"/>
      <c r="AF5" s="15"/>
      <c r="AG5" s="16"/>
    </row>
    <row r="6" spans="1:33" s="21" customFormat="1" ht="26.25" customHeight="1" thickBot="1">
      <c r="A6" s="18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19">
        <v>11</v>
      </c>
      <c r="L6" s="19">
        <v>12</v>
      </c>
      <c r="M6" s="19">
        <v>13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>
        <v>14</v>
      </c>
      <c r="AE6" s="19">
        <v>15</v>
      </c>
      <c r="AF6" s="19">
        <v>16</v>
      </c>
      <c r="AG6" s="20">
        <v>17</v>
      </c>
    </row>
    <row r="7" spans="1:33" s="25" customFormat="1" ht="38.25">
      <c r="A7" s="22">
        <v>1</v>
      </c>
      <c r="B7" s="23" t="s">
        <v>36</v>
      </c>
      <c r="C7" s="23" t="s">
        <v>37</v>
      </c>
      <c r="D7" s="24"/>
      <c r="E7" s="24" t="s">
        <v>38</v>
      </c>
      <c r="F7" s="24"/>
      <c r="G7" s="24" t="s">
        <v>39</v>
      </c>
      <c r="H7" s="24"/>
      <c r="I7" s="24"/>
      <c r="J7" s="25" t="s">
        <v>40</v>
      </c>
      <c r="K7" s="26">
        <v>310</v>
      </c>
      <c r="L7" s="26">
        <v>315</v>
      </c>
      <c r="M7" s="27">
        <v>0.02</v>
      </c>
      <c r="N7" s="25">
        <v>309</v>
      </c>
      <c r="O7" s="25">
        <v>312</v>
      </c>
      <c r="P7" s="25">
        <v>313</v>
      </c>
      <c r="Q7" s="25">
        <f>(N7+O7+P7)/3</f>
        <v>311.33333333333331</v>
      </c>
      <c r="R7" s="25">
        <v>314</v>
      </c>
      <c r="S7" s="25">
        <v>314</v>
      </c>
      <c r="T7" s="25">
        <v>314</v>
      </c>
      <c r="U7" s="25">
        <f>(N7+O7+P7+R7+S7+T7)/6</f>
        <v>312.66666666666669</v>
      </c>
      <c r="V7" s="25">
        <v>314</v>
      </c>
      <c r="W7" s="25">
        <v>314</v>
      </c>
      <c r="X7" s="25">
        <v>319</v>
      </c>
      <c r="Y7" s="25">
        <f>(X7+W7+V7+T7+S7+R7+P7+O7+N7)/9</f>
        <v>313.66666666666669</v>
      </c>
      <c r="Z7" s="25">
        <v>319</v>
      </c>
      <c r="AA7" s="25">
        <v>317</v>
      </c>
      <c r="AB7" s="25">
        <v>315</v>
      </c>
      <c r="AC7" s="25">
        <f>(AB7+AA7+Z7+X7+W7+V7+T7+S7+R7+P7+O7+N7)/12</f>
        <v>314.5</v>
      </c>
      <c r="AD7" s="28"/>
      <c r="AE7" s="25" t="s">
        <v>41</v>
      </c>
      <c r="AF7" s="29"/>
      <c r="AG7" s="30">
        <f>L7/K7</f>
        <v>1.0161290322580645</v>
      </c>
    </row>
    <row r="8" spans="1:33" s="33" customFormat="1">
      <c r="A8" s="31"/>
      <c r="B8" s="32"/>
      <c r="C8" s="32"/>
      <c r="D8" s="10"/>
      <c r="E8" s="10" t="s">
        <v>42</v>
      </c>
      <c r="F8" s="10"/>
      <c r="G8" s="10" t="s">
        <v>39</v>
      </c>
      <c r="H8" s="10"/>
      <c r="I8" s="10"/>
      <c r="J8" s="33" t="s">
        <v>40</v>
      </c>
      <c r="K8" s="34">
        <v>1</v>
      </c>
      <c r="L8" s="34">
        <v>1</v>
      </c>
      <c r="M8" s="35">
        <v>0</v>
      </c>
      <c r="N8" s="33">
        <v>1</v>
      </c>
      <c r="O8" s="33">
        <v>1</v>
      </c>
      <c r="P8" s="33">
        <v>1</v>
      </c>
      <c r="Q8" s="33">
        <f>(N8+O8+P8)/3</f>
        <v>1</v>
      </c>
      <c r="R8" s="33">
        <v>1</v>
      </c>
      <c r="S8" s="33">
        <v>1</v>
      </c>
      <c r="T8" s="33">
        <v>1</v>
      </c>
      <c r="U8" s="33">
        <f t="shared" ref="U8:U11" si="0">(N8+O8+P8+R8+S8+T8)/6</f>
        <v>1</v>
      </c>
      <c r="V8" s="33">
        <v>1</v>
      </c>
      <c r="W8" s="33">
        <v>1</v>
      </c>
      <c r="X8" s="33">
        <v>0</v>
      </c>
      <c r="Y8" s="33">
        <f>(X8+W8+V8+T8+S8+R8+P8+O8+N8)/9</f>
        <v>0.88888888888888884</v>
      </c>
      <c r="Z8" s="33">
        <v>0</v>
      </c>
      <c r="AA8" s="33">
        <v>0</v>
      </c>
      <c r="AB8" s="33">
        <v>0</v>
      </c>
      <c r="AC8" s="33">
        <f>(AB8+AA8+Z8+X8+W8+V8+T8+S8+R8+P8+O8+N8)/12</f>
        <v>0.66666666666666663</v>
      </c>
      <c r="AD8" s="36"/>
      <c r="AE8" s="33" t="s">
        <v>41</v>
      </c>
      <c r="AF8" s="37"/>
      <c r="AG8" s="38">
        <f t="shared" ref="AG8:AG71" si="1">L8/K8</f>
        <v>1</v>
      </c>
    </row>
    <row r="9" spans="1:33" s="33" customFormat="1" ht="69" customHeight="1">
      <c r="A9" s="31"/>
      <c r="B9" s="32"/>
      <c r="C9" s="32" t="s">
        <v>43</v>
      </c>
      <c r="D9" s="10"/>
      <c r="E9" s="10" t="s">
        <v>42</v>
      </c>
      <c r="F9" s="10"/>
      <c r="G9" s="10" t="s">
        <v>44</v>
      </c>
      <c r="H9" s="10"/>
      <c r="I9" s="10"/>
      <c r="J9" s="33" t="s">
        <v>40</v>
      </c>
      <c r="K9" s="34">
        <v>3</v>
      </c>
      <c r="L9" s="34">
        <v>3</v>
      </c>
      <c r="M9" s="35">
        <v>0</v>
      </c>
      <c r="N9" s="33">
        <v>3</v>
      </c>
      <c r="O9" s="33">
        <v>3</v>
      </c>
      <c r="P9" s="33">
        <v>3</v>
      </c>
      <c r="Q9" s="33">
        <f>(N9+O9+P9)/3</f>
        <v>3</v>
      </c>
      <c r="R9" s="33">
        <v>3</v>
      </c>
      <c r="S9" s="33">
        <v>3</v>
      </c>
      <c r="T9" s="33">
        <v>3</v>
      </c>
      <c r="U9" s="33">
        <f t="shared" si="0"/>
        <v>3</v>
      </c>
      <c r="V9" s="33">
        <v>3</v>
      </c>
      <c r="W9" s="33">
        <v>3</v>
      </c>
      <c r="X9" s="33">
        <v>3</v>
      </c>
      <c r="Y9" s="33">
        <f>(X9+W9+V9+T9+S9+R9+P9+O9+N9)/9</f>
        <v>3</v>
      </c>
      <c r="Z9" s="33">
        <v>2</v>
      </c>
      <c r="AA9" s="33">
        <v>2</v>
      </c>
      <c r="AB9" s="33">
        <v>2</v>
      </c>
      <c r="AC9" s="33">
        <f>(AB9+AA9+Z9+X9+W9+V9+T9+S9+R9+P9+O9+N9)/12</f>
        <v>2.75</v>
      </c>
      <c r="AD9" s="36"/>
      <c r="AE9" s="33" t="s">
        <v>41</v>
      </c>
      <c r="AF9" s="37"/>
      <c r="AG9" s="38">
        <f t="shared" si="1"/>
        <v>1</v>
      </c>
    </row>
    <row r="10" spans="1:33" s="33" customFormat="1" ht="38.25" customHeight="1">
      <c r="A10" s="31"/>
      <c r="B10" s="32"/>
      <c r="C10" s="32"/>
      <c r="D10" s="10"/>
      <c r="E10" s="10" t="s">
        <v>38</v>
      </c>
      <c r="F10" s="10"/>
      <c r="G10" s="10" t="s">
        <v>39</v>
      </c>
      <c r="H10" s="10"/>
      <c r="I10" s="10"/>
      <c r="J10" s="33" t="s">
        <v>40</v>
      </c>
      <c r="K10" s="34">
        <v>339</v>
      </c>
      <c r="L10" s="34">
        <v>346</v>
      </c>
      <c r="M10" s="35">
        <v>0.01</v>
      </c>
      <c r="N10" s="33">
        <v>337</v>
      </c>
      <c r="O10" s="33">
        <v>337</v>
      </c>
      <c r="P10" s="33">
        <v>337</v>
      </c>
      <c r="Q10" s="33">
        <f>(N10+O10+P10)/3</f>
        <v>337</v>
      </c>
      <c r="R10" s="33">
        <v>335</v>
      </c>
      <c r="S10" s="33">
        <v>335</v>
      </c>
      <c r="T10" s="33">
        <v>335</v>
      </c>
      <c r="U10" s="33">
        <f t="shared" si="0"/>
        <v>336</v>
      </c>
      <c r="V10" s="33">
        <v>335</v>
      </c>
      <c r="W10" s="33">
        <v>335</v>
      </c>
      <c r="X10" s="33">
        <v>362</v>
      </c>
      <c r="Y10" s="33">
        <f>(X10+W10+V10+T10+S10+R10+P10+O10+N10)/9</f>
        <v>338.66666666666669</v>
      </c>
      <c r="Z10" s="33">
        <v>365</v>
      </c>
      <c r="AA10" s="33">
        <v>366</v>
      </c>
      <c r="AB10" s="33">
        <v>367</v>
      </c>
      <c r="AC10" s="33">
        <f>(AB10+AA10+Z10+X10+W10+V10+T10+S10+R10+P10+O10+N10)/12</f>
        <v>345.5</v>
      </c>
      <c r="AD10" s="36">
        <f>L10/K10*100%-100%-M10</f>
        <v>1.0648967551622377E-2</v>
      </c>
      <c r="AE10" s="33" t="s">
        <v>41</v>
      </c>
      <c r="AF10" s="37"/>
      <c r="AG10" s="38">
        <f t="shared" si="1"/>
        <v>1.0206489675516224</v>
      </c>
    </row>
    <row r="11" spans="1:33" s="33" customFormat="1" ht="54.75" customHeight="1">
      <c r="A11" s="31"/>
      <c r="B11" s="32"/>
      <c r="C11" s="37" t="s">
        <v>45</v>
      </c>
      <c r="D11" s="10"/>
      <c r="E11" s="10" t="s">
        <v>46</v>
      </c>
      <c r="F11" s="10"/>
      <c r="G11" s="10" t="s">
        <v>39</v>
      </c>
      <c r="H11" s="10"/>
      <c r="I11" s="10"/>
      <c r="J11" s="33" t="s">
        <v>40</v>
      </c>
      <c r="K11" s="34">
        <v>51</v>
      </c>
      <c r="L11" s="34">
        <v>52</v>
      </c>
      <c r="M11" s="35">
        <v>0.05</v>
      </c>
      <c r="N11" s="33">
        <v>51</v>
      </c>
      <c r="O11" s="33">
        <v>51</v>
      </c>
      <c r="P11" s="33">
        <v>51</v>
      </c>
      <c r="Q11" s="33">
        <f>(N11+O11+P11)/3</f>
        <v>51</v>
      </c>
      <c r="R11" s="33">
        <v>51</v>
      </c>
      <c r="S11" s="33">
        <v>51</v>
      </c>
      <c r="T11" s="33">
        <v>51</v>
      </c>
      <c r="U11" s="33">
        <f t="shared" si="0"/>
        <v>51</v>
      </c>
      <c r="V11" s="33">
        <v>51</v>
      </c>
      <c r="W11" s="33">
        <v>51</v>
      </c>
      <c r="X11" s="33">
        <v>52</v>
      </c>
      <c r="Y11" s="33">
        <f>(X11+W11+V11+T11+S11+R11+P11+O11+N11)/9</f>
        <v>51.111111111111114</v>
      </c>
      <c r="Z11" s="33">
        <v>54</v>
      </c>
      <c r="AA11" s="33">
        <v>54</v>
      </c>
      <c r="AB11" s="33">
        <v>54</v>
      </c>
      <c r="AC11" s="33">
        <f t="shared" ref="AC11:AC72" si="2">(AB11+AA11+Z11+X11+W11+V11+T11+S11+R11+P11+O11+N11)/12</f>
        <v>51.833333333333336</v>
      </c>
      <c r="AD11" s="36"/>
      <c r="AE11" s="33" t="s">
        <v>41</v>
      </c>
      <c r="AF11" s="37"/>
      <c r="AG11" s="38">
        <f t="shared" si="1"/>
        <v>1.0196078431372548</v>
      </c>
    </row>
    <row r="12" spans="1:33" s="33" customFormat="1" ht="38.25" customHeight="1">
      <c r="A12" s="31"/>
      <c r="B12" s="32"/>
      <c r="C12" s="32" t="s">
        <v>47</v>
      </c>
      <c r="D12" s="10" t="s">
        <v>48</v>
      </c>
      <c r="E12" s="10" t="s">
        <v>49</v>
      </c>
      <c r="F12" s="10"/>
      <c r="G12" s="10" t="s">
        <v>39</v>
      </c>
      <c r="H12" s="10"/>
      <c r="I12" s="10"/>
      <c r="J12" s="10" t="s">
        <v>50</v>
      </c>
      <c r="K12" s="34">
        <v>30500</v>
      </c>
      <c r="L12" s="34">
        <v>31073</v>
      </c>
      <c r="M12" s="35">
        <v>0.05</v>
      </c>
      <c r="Q12" s="33">
        <v>12624</v>
      </c>
      <c r="U12" s="33">
        <v>12624</v>
      </c>
      <c r="Y12" s="33">
        <v>21473</v>
      </c>
      <c r="AC12" s="33">
        <v>31073</v>
      </c>
      <c r="AD12" s="36"/>
      <c r="AE12" s="33" t="s">
        <v>41</v>
      </c>
      <c r="AF12" s="39"/>
      <c r="AG12" s="38">
        <f>L12/K12</f>
        <v>1.0187868852459017</v>
      </c>
    </row>
    <row r="13" spans="1:33" s="33" customFormat="1" ht="38.25">
      <c r="A13" s="31"/>
      <c r="B13" s="32"/>
      <c r="C13" s="32"/>
      <c r="D13" s="10" t="s">
        <v>51</v>
      </c>
      <c r="E13" s="10" t="s">
        <v>49</v>
      </c>
      <c r="F13" s="10"/>
      <c r="G13" s="10" t="s">
        <v>39</v>
      </c>
      <c r="H13" s="10"/>
      <c r="I13" s="10"/>
      <c r="J13" s="10" t="s">
        <v>50</v>
      </c>
      <c r="K13" s="34">
        <v>5529</v>
      </c>
      <c r="L13" s="34">
        <v>5580</v>
      </c>
      <c r="M13" s="35">
        <v>0.05</v>
      </c>
      <c r="Q13" s="33">
        <v>3011</v>
      </c>
      <c r="U13" s="33">
        <v>3011</v>
      </c>
      <c r="Y13" s="33">
        <v>4632</v>
      </c>
      <c r="AC13" s="33">
        <v>5580</v>
      </c>
      <c r="AD13" s="36"/>
      <c r="AE13" s="33" t="s">
        <v>41</v>
      </c>
      <c r="AF13" s="39"/>
      <c r="AG13" s="38">
        <f t="shared" si="1"/>
        <v>1.0092240911557244</v>
      </c>
    </row>
    <row r="14" spans="1:33" s="33" customFormat="1" ht="38.25">
      <c r="A14" s="31"/>
      <c r="B14" s="32"/>
      <c r="C14" s="32"/>
      <c r="D14" s="10" t="s">
        <v>52</v>
      </c>
      <c r="E14" s="10" t="s">
        <v>49</v>
      </c>
      <c r="F14" s="10"/>
      <c r="G14" s="10" t="s">
        <v>39</v>
      </c>
      <c r="H14" s="10"/>
      <c r="I14" s="10"/>
      <c r="J14" s="10" t="s">
        <v>50</v>
      </c>
      <c r="K14" s="34">
        <v>1326</v>
      </c>
      <c r="L14" s="34">
        <v>1326</v>
      </c>
      <c r="M14" s="35">
        <v>0.05</v>
      </c>
      <c r="Q14" s="33">
        <v>862</v>
      </c>
      <c r="U14" s="33">
        <v>862</v>
      </c>
      <c r="Y14" s="33">
        <v>1326</v>
      </c>
      <c r="AC14" s="33">
        <v>1326</v>
      </c>
      <c r="AD14" s="36"/>
      <c r="AE14" s="33" t="s">
        <v>41</v>
      </c>
      <c r="AF14" s="39"/>
      <c r="AG14" s="38">
        <f t="shared" si="1"/>
        <v>1</v>
      </c>
    </row>
    <row r="15" spans="1:33" s="33" customFormat="1" ht="38.25">
      <c r="A15" s="31"/>
      <c r="B15" s="32"/>
      <c r="C15" s="32"/>
      <c r="D15" s="10" t="s">
        <v>53</v>
      </c>
      <c r="E15" s="10" t="s">
        <v>49</v>
      </c>
      <c r="F15" s="10"/>
      <c r="G15" s="10" t="s">
        <v>39</v>
      </c>
      <c r="H15" s="10"/>
      <c r="I15" s="10"/>
      <c r="J15" s="10" t="s">
        <v>50</v>
      </c>
      <c r="K15" s="34">
        <v>4651</v>
      </c>
      <c r="L15" s="34">
        <v>4821</v>
      </c>
      <c r="M15" s="35">
        <v>0.05</v>
      </c>
      <c r="Q15" s="33">
        <v>2170</v>
      </c>
      <c r="U15" s="33">
        <v>2170</v>
      </c>
      <c r="Y15" s="33">
        <v>3338</v>
      </c>
      <c r="AC15" s="33">
        <v>4821</v>
      </c>
      <c r="AD15" s="36"/>
      <c r="AE15" s="33" t="s">
        <v>41</v>
      </c>
      <c r="AF15" s="39"/>
      <c r="AG15" s="38">
        <f t="shared" si="1"/>
        <v>1.0365512792947753</v>
      </c>
    </row>
    <row r="16" spans="1:33" s="45" customFormat="1" ht="39" thickBot="1">
      <c r="A16" s="40"/>
      <c r="B16" s="41"/>
      <c r="C16" s="41"/>
      <c r="D16" s="42" t="s">
        <v>54</v>
      </c>
      <c r="E16" s="42" t="s">
        <v>49</v>
      </c>
      <c r="F16" s="42"/>
      <c r="G16" s="42" t="s">
        <v>39</v>
      </c>
      <c r="H16" s="42"/>
      <c r="I16" s="42"/>
      <c r="J16" s="42" t="s">
        <v>50</v>
      </c>
      <c r="K16" s="43">
        <v>708</v>
      </c>
      <c r="L16" s="43">
        <v>708</v>
      </c>
      <c r="M16" s="44">
        <v>0.05</v>
      </c>
      <c r="Q16" s="45">
        <v>456</v>
      </c>
      <c r="U16" s="45">
        <v>456</v>
      </c>
      <c r="Y16" s="45">
        <v>708</v>
      </c>
      <c r="AC16" s="45">
        <v>708</v>
      </c>
      <c r="AD16" s="46"/>
      <c r="AE16" s="45" t="s">
        <v>41</v>
      </c>
      <c r="AF16" s="47"/>
      <c r="AG16" s="48">
        <f t="shared" si="1"/>
        <v>1</v>
      </c>
    </row>
    <row r="17" spans="1:33" s="25" customFormat="1" ht="38.25">
      <c r="A17" s="22">
        <v>2</v>
      </c>
      <c r="B17" s="23" t="s">
        <v>55</v>
      </c>
      <c r="C17" s="23" t="s">
        <v>37</v>
      </c>
      <c r="D17" s="24"/>
      <c r="E17" s="24" t="s">
        <v>38</v>
      </c>
      <c r="F17" s="24"/>
      <c r="G17" s="24" t="s">
        <v>39</v>
      </c>
      <c r="H17" s="24"/>
      <c r="I17" s="24"/>
      <c r="J17" s="25" t="s">
        <v>40</v>
      </c>
      <c r="K17" s="26">
        <v>300</v>
      </c>
      <c r="L17" s="26">
        <v>299</v>
      </c>
      <c r="M17" s="27">
        <v>0.02</v>
      </c>
      <c r="N17" s="25">
        <v>301</v>
      </c>
      <c r="O17" s="25">
        <v>302</v>
      </c>
      <c r="P17" s="25">
        <v>302</v>
      </c>
      <c r="Q17" s="25">
        <f>(N17+O17+P17)/3</f>
        <v>301.66666666666669</v>
      </c>
      <c r="R17" s="25">
        <v>299</v>
      </c>
      <c r="S17" s="25">
        <v>297</v>
      </c>
      <c r="T17" s="25">
        <v>297</v>
      </c>
      <c r="U17" s="25">
        <f>(N17+O17+P17+R17+S17+T17)/6</f>
        <v>299.66666666666669</v>
      </c>
      <c r="V17" s="25">
        <v>297</v>
      </c>
      <c r="W17" s="25">
        <v>297</v>
      </c>
      <c r="X17" s="25">
        <v>298</v>
      </c>
      <c r="Y17" s="25">
        <f>(X17+W17+V17+T17+S17+R17+P17+O17+N17)/9</f>
        <v>298.88888888888891</v>
      </c>
      <c r="Z17" s="25">
        <v>299</v>
      </c>
      <c r="AA17" s="25">
        <v>298</v>
      </c>
      <c r="AB17" s="25">
        <v>296</v>
      </c>
      <c r="AC17" s="25">
        <f t="shared" si="2"/>
        <v>298.58333333333331</v>
      </c>
      <c r="AD17" s="28"/>
      <c r="AE17" s="25" t="s">
        <v>41</v>
      </c>
      <c r="AF17" s="29"/>
      <c r="AG17" s="30">
        <f t="shared" si="1"/>
        <v>0.9966666666666667</v>
      </c>
    </row>
    <row r="18" spans="1:33" s="33" customFormat="1">
      <c r="A18" s="31"/>
      <c r="B18" s="32"/>
      <c r="C18" s="32"/>
      <c r="D18" s="10"/>
      <c r="E18" s="10" t="s">
        <v>42</v>
      </c>
      <c r="F18" s="10"/>
      <c r="G18" s="10" t="s">
        <v>39</v>
      </c>
      <c r="H18" s="10"/>
      <c r="I18" s="10"/>
      <c r="J18" s="33" t="s">
        <v>40</v>
      </c>
      <c r="K18" s="34">
        <v>2</v>
      </c>
      <c r="L18" s="34">
        <v>2</v>
      </c>
      <c r="M18" s="35">
        <v>0</v>
      </c>
      <c r="N18" s="33">
        <v>2</v>
      </c>
      <c r="O18" s="33">
        <v>2</v>
      </c>
      <c r="P18" s="33">
        <v>2</v>
      </c>
      <c r="Q18" s="33">
        <f t="shared" ref="Q18:Q177" si="3">(N18+O18+P18)/3</f>
        <v>2</v>
      </c>
      <c r="R18" s="33">
        <v>2</v>
      </c>
      <c r="S18" s="33">
        <v>2</v>
      </c>
      <c r="T18" s="33">
        <v>2</v>
      </c>
      <c r="U18" s="33">
        <f t="shared" ref="U18:U19" si="4">(N18+O18+P18+R18+S18+T18)/6</f>
        <v>2</v>
      </c>
      <c r="V18" s="33">
        <v>2</v>
      </c>
      <c r="W18" s="33">
        <v>2</v>
      </c>
      <c r="X18" s="33">
        <v>2</v>
      </c>
      <c r="Y18" s="33">
        <f>(X18+W18+V18+T18+S18+R18+P18+O18+N18)/9</f>
        <v>2</v>
      </c>
      <c r="Z18" s="33">
        <v>2</v>
      </c>
      <c r="AA18" s="33">
        <v>2</v>
      </c>
      <c r="AB18" s="33">
        <v>2</v>
      </c>
      <c r="AC18" s="33">
        <f t="shared" si="2"/>
        <v>2</v>
      </c>
      <c r="AD18" s="36"/>
      <c r="AE18" s="33" t="s">
        <v>41</v>
      </c>
      <c r="AF18" s="37"/>
      <c r="AG18" s="38">
        <f t="shared" si="1"/>
        <v>1</v>
      </c>
    </row>
    <row r="19" spans="1:33" s="33" customFormat="1">
      <c r="A19" s="31"/>
      <c r="B19" s="32"/>
      <c r="C19" s="32" t="s">
        <v>43</v>
      </c>
      <c r="D19" s="10"/>
      <c r="E19" s="10" t="s">
        <v>42</v>
      </c>
      <c r="F19" s="10"/>
      <c r="G19" s="10" t="s">
        <v>39</v>
      </c>
      <c r="H19" s="10"/>
      <c r="I19" s="10"/>
      <c r="J19" s="33" t="s">
        <v>40</v>
      </c>
      <c r="K19" s="34">
        <v>2</v>
      </c>
      <c r="L19" s="34">
        <v>2</v>
      </c>
      <c r="M19" s="35">
        <v>0</v>
      </c>
      <c r="N19" s="33">
        <v>2</v>
      </c>
      <c r="O19" s="33">
        <v>2</v>
      </c>
      <c r="P19" s="33">
        <v>2</v>
      </c>
      <c r="Q19" s="33">
        <f t="shared" si="3"/>
        <v>2</v>
      </c>
      <c r="R19" s="33">
        <v>2</v>
      </c>
      <c r="S19" s="33">
        <v>2</v>
      </c>
      <c r="T19" s="33">
        <v>2</v>
      </c>
      <c r="U19" s="33">
        <f t="shared" si="4"/>
        <v>2</v>
      </c>
      <c r="V19" s="33">
        <v>2</v>
      </c>
      <c r="W19" s="33">
        <v>2</v>
      </c>
      <c r="X19" s="33">
        <v>2</v>
      </c>
      <c r="Y19" s="33">
        <f>(X19+W19+V19+T19+S19+R19+P19+O19+N19)/9</f>
        <v>2</v>
      </c>
      <c r="Z19" s="33">
        <v>2</v>
      </c>
      <c r="AA19" s="33">
        <v>2</v>
      </c>
      <c r="AB19" s="33">
        <v>2</v>
      </c>
      <c r="AC19" s="33">
        <f t="shared" si="2"/>
        <v>2</v>
      </c>
      <c r="AD19" s="36"/>
      <c r="AE19" s="33" t="s">
        <v>41</v>
      </c>
      <c r="AF19" s="37"/>
      <c r="AG19" s="38">
        <f t="shared" si="1"/>
        <v>1</v>
      </c>
    </row>
    <row r="20" spans="1:33" s="33" customFormat="1" ht="42" customHeight="1">
      <c r="A20" s="31"/>
      <c r="B20" s="32"/>
      <c r="C20" s="32"/>
      <c r="D20" s="10"/>
      <c r="E20" s="10" t="s">
        <v>38</v>
      </c>
      <c r="F20" s="10"/>
      <c r="G20" s="10" t="s">
        <v>39</v>
      </c>
      <c r="H20" s="10"/>
      <c r="I20" s="10"/>
      <c r="J20" s="33" t="s">
        <v>40</v>
      </c>
      <c r="K20" s="34">
        <v>418</v>
      </c>
      <c r="L20" s="34">
        <v>415</v>
      </c>
      <c r="M20" s="35">
        <v>0.01</v>
      </c>
      <c r="N20" s="33">
        <v>418</v>
      </c>
      <c r="O20" s="33">
        <v>415</v>
      </c>
      <c r="P20" s="33">
        <v>415</v>
      </c>
      <c r="Q20" s="33">
        <f t="shared" si="3"/>
        <v>416</v>
      </c>
      <c r="R20" s="33">
        <v>413</v>
      </c>
      <c r="S20" s="33">
        <v>413</v>
      </c>
      <c r="T20" s="33">
        <v>413</v>
      </c>
      <c r="U20" s="33">
        <f>(N20+O20+P20+R20+S20+T20)/6</f>
        <v>414.5</v>
      </c>
      <c r="V20" s="33">
        <v>413</v>
      </c>
      <c r="W20" s="33">
        <v>413</v>
      </c>
      <c r="X20" s="33">
        <v>417</v>
      </c>
      <c r="Y20" s="33">
        <f>(X20+W20+V20+T20+S20+R20+P20+O20+N20)/9</f>
        <v>414.44444444444446</v>
      </c>
      <c r="Z20" s="33">
        <v>416</v>
      </c>
      <c r="AA20" s="33">
        <v>417</v>
      </c>
      <c r="AB20" s="33">
        <v>412</v>
      </c>
      <c r="AC20" s="33">
        <f t="shared" si="2"/>
        <v>414.58333333333331</v>
      </c>
      <c r="AD20" s="36"/>
      <c r="AE20" s="33" t="s">
        <v>41</v>
      </c>
      <c r="AF20" s="37"/>
      <c r="AG20" s="38">
        <f t="shared" si="1"/>
        <v>0.99282296650717705</v>
      </c>
    </row>
    <row r="21" spans="1:33" s="33" customFormat="1" ht="57" customHeight="1">
      <c r="A21" s="31"/>
      <c r="B21" s="32"/>
      <c r="C21" s="37" t="s">
        <v>45</v>
      </c>
      <c r="D21" s="10"/>
      <c r="E21" s="10" t="s">
        <v>46</v>
      </c>
      <c r="F21" s="10"/>
      <c r="G21" s="10" t="s">
        <v>39</v>
      </c>
      <c r="H21" s="10"/>
      <c r="I21" s="10"/>
      <c r="J21" s="33" t="s">
        <v>40</v>
      </c>
      <c r="K21" s="34">
        <v>38</v>
      </c>
      <c r="L21" s="34">
        <v>42</v>
      </c>
      <c r="M21" s="35">
        <v>0</v>
      </c>
      <c r="N21" s="33">
        <v>39</v>
      </c>
      <c r="O21" s="33">
        <v>40</v>
      </c>
      <c r="P21" s="33">
        <v>40</v>
      </c>
      <c r="Q21" s="33">
        <f t="shared" si="3"/>
        <v>39.666666666666664</v>
      </c>
      <c r="R21" s="33">
        <v>39</v>
      </c>
      <c r="S21" s="33">
        <v>38</v>
      </c>
      <c r="T21" s="33">
        <v>38</v>
      </c>
      <c r="U21" s="33">
        <f>(N21+O21+P21+R21+S21+T21)/6</f>
        <v>39</v>
      </c>
      <c r="V21" s="33">
        <v>38</v>
      </c>
      <c r="W21" s="33">
        <v>38</v>
      </c>
      <c r="X21" s="33">
        <v>45</v>
      </c>
      <c r="Y21" s="33">
        <f>(X21+W21+V21+T21+S21+R21+P21+O21+N21)/9</f>
        <v>39.444444444444443</v>
      </c>
      <c r="Z21" s="33">
        <v>47</v>
      </c>
      <c r="AA21" s="33">
        <v>48</v>
      </c>
      <c r="AB21" s="33">
        <v>48</v>
      </c>
      <c r="AC21" s="33">
        <f>(AB21+AA21+Z21+X21+W21+V21+T21+S21+R21+P21+O21+N21)/12</f>
        <v>41.5</v>
      </c>
      <c r="AD21" s="36">
        <f t="shared" ref="AD21:AD55" si="5">L21/K21*100%-100%</f>
        <v>0.10526315789473695</v>
      </c>
      <c r="AE21" s="33" t="s">
        <v>41</v>
      </c>
      <c r="AF21" s="37"/>
      <c r="AG21" s="38">
        <f t="shared" si="1"/>
        <v>1.1052631578947369</v>
      </c>
    </row>
    <row r="22" spans="1:33" s="33" customFormat="1" ht="42.75" customHeight="1">
      <c r="A22" s="31"/>
      <c r="B22" s="32"/>
      <c r="C22" s="32" t="s">
        <v>47</v>
      </c>
      <c r="D22" s="10" t="s">
        <v>48</v>
      </c>
      <c r="E22" s="10" t="s">
        <v>49</v>
      </c>
      <c r="F22" s="10"/>
      <c r="G22" s="10" t="s">
        <v>39</v>
      </c>
      <c r="H22" s="10"/>
      <c r="I22" s="10"/>
      <c r="J22" s="10" t="s">
        <v>50</v>
      </c>
      <c r="K22" s="34">
        <v>4000</v>
      </c>
      <c r="L22" s="34">
        <f>AC22</f>
        <v>4005</v>
      </c>
      <c r="M22" s="35">
        <v>0.05</v>
      </c>
      <c r="Q22" s="33">
        <v>1714</v>
      </c>
      <c r="U22" s="33">
        <v>2572</v>
      </c>
      <c r="Y22" s="33">
        <v>2572</v>
      </c>
      <c r="AC22" s="33">
        <v>4005</v>
      </c>
      <c r="AD22" s="36"/>
      <c r="AE22" s="33" t="s">
        <v>56</v>
      </c>
      <c r="AF22" s="37"/>
      <c r="AG22" s="38">
        <f t="shared" si="1"/>
        <v>1.00125</v>
      </c>
    </row>
    <row r="23" spans="1:33" s="33" customFormat="1" ht="38.25">
      <c r="A23" s="31"/>
      <c r="B23" s="32"/>
      <c r="C23" s="32"/>
      <c r="D23" s="10" t="s">
        <v>51</v>
      </c>
      <c r="E23" s="10" t="s">
        <v>49</v>
      </c>
      <c r="F23" s="10"/>
      <c r="G23" s="10" t="s">
        <v>39</v>
      </c>
      <c r="H23" s="10"/>
      <c r="I23" s="10"/>
      <c r="J23" s="10" t="s">
        <v>50</v>
      </c>
      <c r="K23" s="34">
        <v>830</v>
      </c>
      <c r="L23" s="34">
        <f>AC23</f>
        <v>1108</v>
      </c>
      <c r="M23" s="35">
        <v>0.05</v>
      </c>
      <c r="Q23" s="33">
        <v>285</v>
      </c>
      <c r="U23" s="33">
        <v>426</v>
      </c>
      <c r="Y23" s="33">
        <v>1108</v>
      </c>
      <c r="AC23" s="33">
        <v>1108</v>
      </c>
      <c r="AD23" s="36">
        <f>L23/K23*100%-100%-M23</f>
        <v>0.28493975903614449</v>
      </c>
      <c r="AE23" s="33" t="s">
        <v>41</v>
      </c>
      <c r="AF23" s="37"/>
      <c r="AG23" s="38">
        <f t="shared" si="1"/>
        <v>1.3349397590361445</v>
      </c>
    </row>
    <row r="24" spans="1:33" s="33" customFormat="1" ht="38.25">
      <c r="A24" s="31"/>
      <c r="B24" s="32"/>
      <c r="C24" s="32"/>
      <c r="D24" s="10" t="s">
        <v>52</v>
      </c>
      <c r="E24" s="10" t="s">
        <v>49</v>
      </c>
      <c r="F24" s="10"/>
      <c r="G24" s="10" t="s">
        <v>39</v>
      </c>
      <c r="H24" s="10"/>
      <c r="I24" s="10"/>
      <c r="J24" s="10" t="s">
        <v>50</v>
      </c>
      <c r="K24" s="34">
        <v>514</v>
      </c>
      <c r="L24" s="34">
        <f>AC24</f>
        <v>514</v>
      </c>
      <c r="M24" s="35">
        <v>0.05</v>
      </c>
      <c r="Q24" s="33">
        <v>343</v>
      </c>
      <c r="U24" s="33">
        <v>514</v>
      </c>
      <c r="Y24" s="33">
        <v>514</v>
      </c>
      <c r="AC24" s="33">
        <v>514</v>
      </c>
      <c r="AD24" s="36"/>
      <c r="AE24" s="33" t="s">
        <v>41</v>
      </c>
      <c r="AF24" s="37"/>
      <c r="AG24" s="38">
        <f t="shared" si="1"/>
        <v>1</v>
      </c>
    </row>
    <row r="25" spans="1:33" s="33" customFormat="1" ht="38.25">
      <c r="A25" s="31"/>
      <c r="B25" s="32"/>
      <c r="C25" s="32"/>
      <c r="D25" s="10" t="s">
        <v>53</v>
      </c>
      <c r="E25" s="10" t="s">
        <v>49</v>
      </c>
      <c r="F25" s="10"/>
      <c r="G25" s="10" t="s">
        <v>39</v>
      </c>
      <c r="H25" s="10"/>
      <c r="I25" s="10"/>
      <c r="J25" s="10" t="s">
        <v>50</v>
      </c>
      <c r="K25" s="34">
        <v>1246</v>
      </c>
      <c r="L25" s="34">
        <f>AC25</f>
        <v>2299</v>
      </c>
      <c r="M25" s="35">
        <v>0.05</v>
      </c>
      <c r="Q25" s="33">
        <v>427</v>
      </c>
      <c r="U25" s="33">
        <v>640</v>
      </c>
      <c r="Y25" s="33">
        <v>1419</v>
      </c>
      <c r="AC25" s="33">
        <v>2299</v>
      </c>
      <c r="AD25" s="36">
        <f>L25/K25*100%-100%-M25</f>
        <v>0.79510433386837875</v>
      </c>
      <c r="AE25" s="33" t="s">
        <v>41</v>
      </c>
      <c r="AF25" s="37"/>
      <c r="AG25" s="38">
        <f t="shared" si="1"/>
        <v>1.8451043338683788</v>
      </c>
    </row>
    <row r="26" spans="1:33" s="45" customFormat="1" ht="39" thickBot="1">
      <c r="A26" s="40"/>
      <c r="B26" s="41"/>
      <c r="C26" s="41"/>
      <c r="D26" s="42" t="s">
        <v>57</v>
      </c>
      <c r="E26" s="42" t="s">
        <v>49</v>
      </c>
      <c r="F26" s="42"/>
      <c r="G26" s="42" t="s">
        <v>39</v>
      </c>
      <c r="H26" s="42"/>
      <c r="I26" s="42"/>
      <c r="J26" s="42" t="s">
        <v>58</v>
      </c>
      <c r="K26" s="43">
        <v>396</v>
      </c>
      <c r="L26" s="43">
        <f>AC26</f>
        <v>399</v>
      </c>
      <c r="M26" s="44">
        <v>0.05</v>
      </c>
      <c r="Q26" s="45">
        <v>136</v>
      </c>
      <c r="U26" s="45">
        <v>204</v>
      </c>
      <c r="Y26" s="45">
        <v>331</v>
      </c>
      <c r="AC26" s="45">
        <v>399</v>
      </c>
      <c r="AD26" s="46"/>
      <c r="AE26" s="45" t="s">
        <v>56</v>
      </c>
      <c r="AF26" s="49"/>
      <c r="AG26" s="48">
        <f t="shared" si="1"/>
        <v>1.0075757575757576</v>
      </c>
    </row>
    <row r="27" spans="1:33" s="25" customFormat="1" ht="55.5" customHeight="1">
      <c r="A27" s="22">
        <v>3</v>
      </c>
      <c r="B27" s="23" t="s">
        <v>59</v>
      </c>
      <c r="C27" s="29" t="s">
        <v>37</v>
      </c>
      <c r="D27" s="24"/>
      <c r="E27" s="24" t="s">
        <v>38</v>
      </c>
      <c r="F27" s="24"/>
      <c r="G27" s="24" t="s">
        <v>39</v>
      </c>
      <c r="H27" s="24"/>
      <c r="I27" s="24"/>
      <c r="J27" s="25" t="s">
        <v>40</v>
      </c>
      <c r="K27" s="26">
        <v>309</v>
      </c>
      <c r="L27" s="26">
        <v>311</v>
      </c>
      <c r="M27" s="27">
        <v>0.02</v>
      </c>
      <c r="N27" s="25">
        <v>308</v>
      </c>
      <c r="O27" s="25">
        <v>306</v>
      </c>
      <c r="P27" s="25">
        <v>305</v>
      </c>
      <c r="Q27" s="25">
        <f t="shared" si="3"/>
        <v>306.33333333333331</v>
      </c>
      <c r="R27" s="25">
        <v>307</v>
      </c>
      <c r="S27" s="25">
        <v>307</v>
      </c>
      <c r="T27" s="25">
        <v>307</v>
      </c>
      <c r="U27" s="25">
        <f>(N27+O27+P27+R27+S27+T27)/6</f>
        <v>306.66666666666669</v>
      </c>
      <c r="V27" s="25">
        <v>307</v>
      </c>
      <c r="W27" s="25">
        <v>307</v>
      </c>
      <c r="X27" s="25">
        <v>319</v>
      </c>
      <c r="Y27" s="25">
        <f t="shared" ref="Y27:Y32" si="6">(X27+W27+V27+T27+S27+R27+P27+O27+N27)/9</f>
        <v>308.11111111111109</v>
      </c>
      <c r="Z27" s="25">
        <v>320</v>
      </c>
      <c r="AA27" s="25">
        <v>319</v>
      </c>
      <c r="AB27" s="25">
        <v>318</v>
      </c>
      <c r="AC27" s="25">
        <f t="shared" si="2"/>
        <v>310.83333333333331</v>
      </c>
      <c r="AD27" s="28"/>
      <c r="AE27" s="25" t="s">
        <v>41</v>
      </c>
      <c r="AF27" s="29"/>
      <c r="AG27" s="30">
        <f t="shared" si="1"/>
        <v>1.006472491909385</v>
      </c>
    </row>
    <row r="28" spans="1:33" s="33" customFormat="1">
      <c r="A28" s="31"/>
      <c r="B28" s="32"/>
      <c r="C28" s="32" t="s">
        <v>43</v>
      </c>
      <c r="D28" s="10"/>
      <c r="E28" s="10" t="s">
        <v>42</v>
      </c>
      <c r="F28" s="10"/>
      <c r="G28" s="10" t="s">
        <v>39</v>
      </c>
      <c r="H28" s="10"/>
      <c r="I28" s="10"/>
      <c r="J28" s="33" t="s">
        <v>40</v>
      </c>
      <c r="K28" s="34">
        <v>2</v>
      </c>
      <c r="L28" s="34">
        <v>2</v>
      </c>
      <c r="M28" s="35">
        <v>0</v>
      </c>
      <c r="N28" s="33">
        <v>2</v>
      </c>
      <c r="O28" s="33">
        <v>2</v>
      </c>
      <c r="P28" s="33">
        <v>2</v>
      </c>
      <c r="Q28" s="33">
        <f t="shared" si="3"/>
        <v>2</v>
      </c>
      <c r="R28" s="33">
        <v>2</v>
      </c>
      <c r="S28" s="33">
        <v>2</v>
      </c>
      <c r="T28" s="33">
        <v>2</v>
      </c>
      <c r="U28" s="33">
        <f t="shared" ref="U28:U173" si="7">(N28+O28+P28+R28+S28+T28)/6</f>
        <v>2</v>
      </c>
      <c r="V28" s="33">
        <v>2</v>
      </c>
      <c r="W28" s="33">
        <v>2</v>
      </c>
      <c r="X28" s="33">
        <v>2</v>
      </c>
      <c r="Y28" s="33">
        <f t="shared" si="6"/>
        <v>2</v>
      </c>
      <c r="Z28" s="33">
        <v>2</v>
      </c>
      <c r="AA28" s="33">
        <v>2</v>
      </c>
      <c r="AB28" s="33">
        <v>2</v>
      </c>
      <c r="AC28" s="33">
        <f t="shared" si="2"/>
        <v>2</v>
      </c>
      <c r="AD28" s="36"/>
      <c r="AE28" s="33" t="s">
        <v>41</v>
      </c>
      <c r="AF28" s="37"/>
      <c r="AG28" s="38">
        <f t="shared" si="1"/>
        <v>1</v>
      </c>
    </row>
    <row r="29" spans="1:33" s="33" customFormat="1" ht="38.25">
      <c r="A29" s="31"/>
      <c r="B29" s="32"/>
      <c r="C29" s="32"/>
      <c r="D29" s="10"/>
      <c r="E29" s="10" t="s">
        <v>38</v>
      </c>
      <c r="F29" s="10"/>
      <c r="G29" s="10" t="s">
        <v>39</v>
      </c>
      <c r="H29" s="10"/>
      <c r="I29" s="10"/>
      <c r="J29" s="33" t="s">
        <v>40</v>
      </c>
      <c r="K29" s="34">
        <v>321</v>
      </c>
      <c r="L29" s="34">
        <v>329</v>
      </c>
      <c r="M29" s="35">
        <v>0.01</v>
      </c>
      <c r="N29" s="33">
        <v>320</v>
      </c>
      <c r="O29" s="33">
        <v>320</v>
      </c>
      <c r="P29" s="33">
        <v>319</v>
      </c>
      <c r="Q29" s="33">
        <f t="shared" si="3"/>
        <v>319.66666666666669</v>
      </c>
      <c r="R29" s="33">
        <v>320</v>
      </c>
      <c r="S29" s="33">
        <v>319</v>
      </c>
      <c r="T29" s="33">
        <v>319</v>
      </c>
      <c r="U29" s="33">
        <f t="shared" si="7"/>
        <v>319.5</v>
      </c>
      <c r="V29" s="33">
        <v>319</v>
      </c>
      <c r="W29" s="33">
        <v>319</v>
      </c>
      <c r="X29" s="33">
        <v>351</v>
      </c>
      <c r="Y29" s="33">
        <f t="shared" si="6"/>
        <v>322.88888888888891</v>
      </c>
      <c r="Z29" s="33">
        <v>348</v>
      </c>
      <c r="AA29" s="33">
        <v>349</v>
      </c>
      <c r="AB29" s="33">
        <v>349</v>
      </c>
      <c r="AC29" s="33">
        <f t="shared" si="2"/>
        <v>329.33333333333331</v>
      </c>
      <c r="AD29" s="36">
        <f>L29/K29*100%-100%-M29</f>
        <v>1.4922118380062308E-2</v>
      </c>
      <c r="AE29" s="33" t="s">
        <v>41</v>
      </c>
      <c r="AF29" s="37"/>
      <c r="AG29" s="38">
        <f t="shared" si="1"/>
        <v>1.0249221183800623</v>
      </c>
    </row>
    <row r="30" spans="1:33" s="33" customFormat="1" ht="78.75" customHeight="1">
      <c r="A30" s="31"/>
      <c r="B30" s="32"/>
      <c r="C30" s="32"/>
      <c r="D30" s="10" t="s">
        <v>60</v>
      </c>
      <c r="E30" s="10" t="s">
        <v>38</v>
      </c>
      <c r="F30" s="10"/>
      <c r="G30" s="10" t="s">
        <v>39</v>
      </c>
      <c r="H30" s="10"/>
      <c r="I30" s="10"/>
      <c r="J30" s="33" t="s">
        <v>40</v>
      </c>
      <c r="K30" s="34">
        <v>79</v>
      </c>
      <c r="L30" s="34">
        <v>79</v>
      </c>
      <c r="M30" s="35">
        <v>0.03</v>
      </c>
      <c r="N30" s="33">
        <v>79</v>
      </c>
      <c r="O30" s="33">
        <v>79</v>
      </c>
      <c r="P30" s="33">
        <v>80</v>
      </c>
      <c r="Q30" s="33">
        <f t="shared" si="3"/>
        <v>79.333333333333329</v>
      </c>
      <c r="R30" s="33">
        <v>80</v>
      </c>
      <c r="S30" s="33">
        <v>80</v>
      </c>
      <c r="T30" s="33">
        <v>80</v>
      </c>
      <c r="U30" s="33">
        <f>(N30+O30+P30+R30+S30+T30)/6</f>
        <v>79.666666666666671</v>
      </c>
      <c r="V30" s="33">
        <v>80</v>
      </c>
      <c r="W30" s="33">
        <v>80</v>
      </c>
      <c r="X30" s="33">
        <v>77</v>
      </c>
      <c r="Y30" s="33">
        <f t="shared" si="6"/>
        <v>79.444444444444443</v>
      </c>
      <c r="Z30" s="33">
        <v>77</v>
      </c>
      <c r="AA30" s="33">
        <v>79</v>
      </c>
      <c r="AB30" s="33">
        <v>79</v>
      </c>
      <c r="AC30" s="33">
        <f t="shared" si="2"/>
        <v>79.166666666666671</v>
      </c>
      <c r="AD30" s="36"/>
      <c r="AE30" s="33" t="s">
        <v>41</v>
      </c>
      <c r="AF30" s="37"/>
      <c r="AG30" s="38">
        <f t="shared" si="1"/>
        <v>1</v>
      </c>
    </row>
    <row r="31" spans="1:33" s="33" customFormat="1" ht="81" customHeight="1">
      <c r="A31" s="31"/>
      <c r="B31" s="32"/>
      <c r="C31" s="32" t="s">
        <v>45</v>
      </c>
      <c r="D31" s="10" t="s">
        <v>60</v>
      </c>
      <c r="E31" s="10" t="s">
        <v>46</v>
      </c>
      <c r="F31" s="10"/>
      <c r="G31" s="10" t="s">
        <v>39</v>
      </c>
      <c r="H31" s="10"/>
      <c r="I31" s="10"/>
      <c r="J31" s="33" t="s">
        <v>40</v>
      </c>
      <c r="K31" s="34">
        <v>134</v>
      </c>
      <c r="L31" s="34">
        <v>128</v>
      </c>
      <c r="M31" s="35">
        <v>0.03</v>
      </c>
      <c r="N31" s="33">
        <v>132</v>
      </c>
      <c r="O31" s="33">
        <v>132</v>
      </c>
      <c r="P31" s="33">
        <v>132</v>
      </c>
      <c r="Q31" s="33">
        <f t="shared" si="3"/>
        <v>132</v>
      </c>
      <c r="R31" s="33">
        <v>129</v>
      </c>
      <c r="S31" s="33">
        <v>128</v>
      </c>
      <c r="T31" s="33">
        <v>129</v>
      </c>
      <c r="U31" s="33">
        <f>(N31+O31+P31+R31+S31+T31)/6</f>
        <v>130.33333333333334</v>
      </c>
      <c r="V31" s="33">
        <v>128</v>
      </c>
      <c r="W31" s="33">
        <v>128</v>
      </c>
      <c r="X31" s="33">
        <v>128</v>
      </c>
      <c r="Y31" s="33">
        <f t="shared" si="6"/>
        <v>129.55555555555554</v>
      </c>
      <c r="Z31" s="33">
        <v>124</v>
      </c>
      <c r="AA31" s="33">
        <v>124</v>
      </c>
      <c r="AB31" s="33">
        <v>124</v>
      </c>
      <c r="AC31" s="33">
        <f t="shared" si="2"/>
        <v>128.16666666666666</v>
      </c>
      <c r="AD31" s="36">
        <f>L31/K31*100%-100%+M31</f>
        <v>-1.4776119402985094E-2</v>
      </c>
      <c r="AE31" s="33" t="s">
        <v>61</v>
      </c>
      <c r="AF31" s="37" t="s">
        <v>62</v>
      </c>
      <c r="AG31" s="38">
        <f t="shared" si="1"/>
        <v>0.95522388059701491</v>
      </c>
    </row>
    <row r="32" spans="1:33" s="33" customFormat="1" ht="81" customHeight="1">
      <c r="A32" s="31"/>
      <c r="B32" s="32"/>
      <c r="C32" s="32"/>
      <c r="D32" s="10" t="s">
        <v>60</v>
      </c>
      <c r="E32" s="10" t="s">
        <v>42</v>
      </c>
      <c r="F32" s="10"/>
      <c r="G32" s="10" t="s">
        <v>39</v>
      </c>
      <c r="H32" s="10"/>
      <c r="I32" s="10"/>
      <c r="J32" s="33" t="s">
        <v>40</v>
      </c>
      <c r="K32" s="34">
        <v>1</v>
      </c>
      <c r="L32" s="34">
        <v>1</v>
      </c>
      <c r="M32" s="35">
        <v>0</v>
      </c>
      <c r="N32" s="33">
        <v>1</v>
      </c>
      <c r="O32" s="33">
        <v>1</v>
      </c>
      <c r="P32" s="33">
        <v>1</v>
      </c>
      <c r="Q32" s="33">
        <f t="shared" si="3"/>
        <v>1</v>
      </c>
      <c r="R32" s="33">
        <v>1</v>
      </c>
      <c r="S32" s="33">
        <v>1</v>
      </c>
      <c r="T32" s="33">
        <v>1</v>
      </c>
      <c r="U32" s="33">
        <f t="shared" si="7"/>
        <v>1</v>
      </c>
      <c r="V32" s="33">
        <v>1</v>
      </c>
      <c r="W32" s="33">
        <v>1</v>
      </c>
      <c r="X32" s="33">
        <v>1</v>
      </c>
      <c r="Y32" s="33">
        <f t="shared" si="6"/>
        <v>1</v>
      </c>
      <c r="Z32" s="33">
        <v>2</v>
      </c>
      <c r="AA32" s="33">
        <v>2</v>
      </c>
      <c r="AB32" s="33">
        <v>2</v>
      </c>
      <c r="AC32" s="33">
        <f t="shared" si="2"/>
        <v>1.25</v>
      </c>
      <c r="AD32" s="36"/>
      <c r="AE32" s="33" t="s">
        <v>41</v>
      </c>
      <c r="AF32" s="37"/>
      <c r="AG32" s="38">
        <f t="shared" si="1"/>
        <v>1</v>
      </c>
    </row>
    <row r="33" spans="1:33" s="45" customFormat="1" ht="52.5" customHeight="1" thickBot="1">
      <c r="A33" s="40"/>
      <c r="B33" s="41"/>
      <c r="C33" s="49" t="s">
        <v>47</v>
      </c>
      <c r="D33" s="42" t="s">
        <v>48</v>
      </c>
      <c r="E33" s="42" t="s">
        <v>49</v>
      </c>
      <c r="F33" s="42"/>
      <c r="G33" s="42" t="s">
        <v>39</v>
      </c>
      <c r="H33" s="42"/>
      <c r="I33" s="42"/>
      <c r="J33" s="42" t="s">
        <v>50</v>
      </c>
      <c r="K33" s="43">
        <v>640</v>
      </c>
      <c r="L33" s="43">
        <f>AC33</f>
        <v>640</v>
      </c>
      <c r="M33" s="44">
        <v>0.05</v>
      </c>
      <c r="Q33" s="45">
        <v>360</v>
      </c>
      <c r="U33" s="45">
        <v>640</v>
      </c>
      <c r="Y33" s="45">
        <v>640</v>
      </c>
      <c r="AC33" s="45">
        <v>640</v>
      </c>
      <c r="AD33" s="46"/>
      <c r="AE33" s="45" t="s">
        <v>41</v>
      </c>
      <c r="AF33" s="49"/>
      <c r="AG33" s="48">
        <f t="shared" si="1"/>
        <v>1</v>
      </c>
    </row>
    <row r="34" spans="1:33" s="25" customFormat="1" ht="38.25">
      <c r="A34" s="22">
        <v>4</v>
      </c>
      <c r="B34" s="23" t="s">
        <v>63</v>
      </c>
      <c r="C34" s="23" t="s">
        <v>37</v>
      </c>
      <c r="D34" s="24"/>
      <c r="E34" s="24" t="s">
        <v>38</v>
      </c>
      <c r="F34" s="24"/>
      <c r="G34" s="24" t="s">
        <v>39</v>
      </c>
      <c r="H34" s="24"/>
      <c r="I34" s="24"/>
      <c r="J34" s="25" t="s">
        <v>40</v>
      </c>
      <c r="K34" s="26">
        <v>317</v>
      </c>
      <c r="L34" s="26">
        <v>317</v>
      </c>
      <c r="M34" s="27">
        <v>0.02</v>
      </c>
      <c r="N34" s="25">
        <v>316</v>
      </c>
      <c r="O34" s="25">
        <v>317</v>
      </c>
      <c r="P34" s="25">
        <v>318</v>
      </c>
      <c r="Q34" s="25">
        <f t="shared" ref="Q34:Q41" si="8">(N34+O34+P34)/3</f>
        <v>317</v>
      </c>
      <c r="R34" s="25">
        <v>318</v>
      </c>
      <c r="S34" s="25">
        <v>318</v>
      </c>
      <c r="T34" s="25">
        <v>318</v>
      </c>
      <c r="U34" s="25">
        <f>(N34+O34+P34+R34+S34+T34)/6</f>
        <v>317.5</v>
      </c>
      <c r="V34" s="25">
        <v>318</v>
      </c>
      <c r="W34" s="25">
        <v>318</v>
      </c>
      <c r="X34" s="25">
        <v>316</v>
      </c>
      <c r="Y34" s="25">
        <f t="shared" ref="Y34:Y41" si="9">(X34+W34+V34+T34+S34+R34+P34+O34+N34)/9</f>
        <v>317.44444444444446</v>
      </c>
      <c r="Z34" s="25">
        <v>316</v>
      </c>
      <c r="AA34" s="25">
        <v>316</v>
      </c>
      <c r="AB34" s="25">
        <v>317</v>
      </c>
      <c r="AC34" s="25">
        <f t="shared" si="2"/>
        <v>317.16666666666669</v>
      </c>
      <c r="AD34" s="28"/>
      <c r="AE34" s="25" t="s">
        <v>41</v>
      </c>
      <c r="AF34" s="29"/>
      <c r="AG34" s="30">
        <f t="shared" si="1"/>
        <v>1</v>
      </c>
    </row>
    <row r="35" spans="1:33" s="33" customFormat="1" ht="16.5" customHeight="1">
      <c r="A35" s="31"/>
      <c r="B35" s="32"/>
      <c r="C35" s="32"/>
      <c r="D35" s="10"/>
      <c r="E35" s="10" t="s">
        <v>42</v>
      </c>
      <c r="F35" s="10"/>
      <c r="G35" s="10" t="s">
        <v>39</v>
      </c>
      <c r="H35" s="10"/>
      <c r="I35" s="10"/>
      <c r="J35" s="33" t="s">
        <v>40</v>
      </c>
      <c r="K35" s="34">
        <v>2</v>
      </c>
      <c r="L35" s="34">
        <v>2</v>
      </c>
      <c r="M35" s="35">
        <v>0</v>
      </c>
      <c r="N35" s="33">
        <v>2</v>
      </c>
      <c r="O35" s="33">
        <v>2</v>
      </c>
      <c r="P35" s="33">
        <v>2</v>
      </c>
      <c r="Q35" s="33">
        <f t="shared" si="8"/>
        <v>2</v>
      </c>
      <c r="R35" s="33">
        <v>2</v>
      </c>
      <c r="S35" s="33">
        <v>2</v>
      </c>
      <c r="T35" s="33">
        <v>2</v>
      </c>
      <c r="U35" s="33">
        <f t="shared" ref="U35:U36" si="10">(N35+O35+P35+R35+S35+T35)/6</f>
        <v>2</v>
      </c>
      <c r="V35" s="33">
        <v>2</v>
      </c>
      <c r="W35" s="33">
        <v>2</v>
      </c>
      <c r="X35" s="33">
        <v>3</v>
      </c>
      <c r="Y35" s="33">
        <f t="shared" si="9"/>
        <v>2.1111111111111112</v>
      </c>
      <c r="Z35" s="33">
        <v>3</v>
      </c>
      <c r="AA35" s="33">
        <v>3</v>
      </c>
      <c r="AB35" s="33">
        <v>3</v>
      </c>
      <c r="AC35" s="33">
        <f t="shared" si="2"/>
        <v>2.3333333333333335</v>
      </c>
      <c r="AD35" s="36"/>
      <c r="AE35" s="33" t="s">
        <v>41</v>
      </c>
      <c r="AF35" s="37"/>
      <c r="AG35" s="38">
        <f t="shared" si="1"/>
        <v>1</v>
      </c>
    </row>
    <row r="36" spans="1:33" s="33" customFormat="1">
      <c r="A36" s="31"/>
      <c r="B36" s="32"/>
      <c r="C36" s="32" t="s">
        <v>43</v>
      </c>
      <c r="D36" s="10"/>
      <c r="E36" s="10" t="s">
        <v>42</v>
      </c>
      <c r="F36" s="10"/>
      <c r="G36" s="10" t="s">
        <v>39</v>
      </c>
      <c r="H36" s="10"/>
      <c r="I36" s="10"/>
      <c r="J36" s="33" t="s">
        <v>40</v>
      </c>
      <c r="K36" s="34">
        <v>4</v>
      </c>
      <c r="L36" s="34">
        <v>4</v>
      </c>
      <c r="M36" s="35">
        <v>0</v>
      </c>
      <c r="N36" s="33">
        <v>4</v>
      </c>
      <c r="O36" s="33">
        <v>4</v>
      </c>
      <c r="P36" s="33">
        <v>4</v>
      </c>
      <c r="Q36" s="33">
        <f t="shared" si="8"/>
        <v>4</v>
      </c>
      <c r="R36" s="33">
        <v>4</v>
      </c>
      <c r="S36" s="33">
        <v>4</v>
      </c>
      <c r="T36" s="33">
        <v>4</v>
      </c>
      <c r="U36" s="33">
        <f t="shared" si="10"/>
        <v>4</v>
      </c>
      <c r="V36" s="33">
        <v>4</v>
      </c>
      <c r="W36" s="33">
        <v>4</v>
      </c>
      <c r="X36" s="33">
        <v>3</v>
      </c>
      <c r="Y36" s="33">
        <f t="shared" si="9"/>
        <v>3.8888888888888888</v>
      </c>
      <c r="Z36" s="33">
        <v>3</v>
      </c>
      <c r="AA36" s="33">
        <v>3</v>
      </c>
      <c r="AB36" s="33">
        <v>3</v>
      </c>
      <c r="AC36" s="33">
        <f t="shared" si="2"/>
        <v>3.6666666666666665</v>
      </c>
      <c r="AD36" s="36"/>
      <c r="AE36" s="33" t="s">
        <v>41</v>
      </c>
      <c r="AF36" s="37"/>
      <c r="AG36" s="38">
        <f t="shared" si="1"/>
        <v>1</v>
      </c>
    </row>
    <row r="37" spans="1:33" s="33" customFormat="1" ht="38.25">
      <c r="A37" s="31"/>
      <c r="B37" s="32"/>
      <c r="C37" s="32"/>
      <c r="D37" s="10"/>
      <c r="E37" s="10" t="s">
        <v>38</v>
      </c>
      <c r="F37" s="10"/>
      <c r="G37" s="10" t="s">
        <v>39</v>
      </c>
      <c r="H37" s="10"/>
      <c r="I37" s="10"/>
      <c r="J37" s="33" t="s">
        <v>40</v>
      </c>
      <c r="K37" s="34">
        <v>432</v>
      </c>
      <c r="L37" s="34">
        <v>429</v>
      </c>
      <c r="M37" s="35">
        <v>0.01</v>
      </c>
      <c r="N37" s="33">
        <v>436</v>
      </c>
      <c r="O37" s="33">
        <v>432</v>
      </c>
      <c r="P37" s="33">
        <v>432</v>
      </c>
      <c r="Q37" s="33">
        <f t="shared" si="8"/>
        <v>433.33333333333331</v>
      </c>
      <c r="R37" s="33">
        <v>431</v>
      </c>
      <c r="S37" s="33">
        <v>433</v>
      </c>
      <c r="T37" s="33">
        <v>434</v>
      </c>
      <c r="U37" s="33">
        <f>(N37+O37+P37+R37+S37+T37)/6</f>
        <v>433</v>
      </c>
      <c r="V37" s="33">
        <v>434</v>
      </c>
      <c r="W37" s="33">
        <v>434</v>
      </c>
      <c r="X37" s="33">
        <v>424</v>
      </c>
      <c r="Y37" s="33">
        <f t="shared" si="9"/>
        <v>432.22222222222223</v>
      </c>
      <c r="Z37" s="33">
        <v>420</v>
      </c>
      <c r="AA37" s="33">
        <v>422</v>
      </c>
      <c r="AB37" s="33">
        <v>421</v>
      </c>
      <c r="AC37" s="33">
        <f t="shared" si="2"/>
        <v>429.41666666666669</v>
      </c>
      <c r="AD37" s="36"/>
      <c r="AE37" s="33" t="s">
        <v>41</v>
      </c>
      <c r="AF37" s="37"/>
      <c r="AG37" s="38">
        <f t="shared" si="1"/>
        <v>0.99305555555555558</v>
      </c>
    </row>
    <row r="38" spans="1:33" s="33" customFormat="1" ht="143.25" customHeight="1">
      <c r="A38" s="31"/>
      <c r="B38" s="32"/>
      <c r="C38" s="32"/>
      <c r="D38" s="10"/>
      <c r="E38" s="10" t="s">
        <v>38</v>
      </c>
      <c r="F38" s="10" t="s">
        <v>64</v>
      </c>
      <c r="G38" s="10" t="s">
        <v>44</v>
      </c>
      <c r="H38" s="10"/>
      <c r="I38" s="10"/>
      <c r="J38" s="33" t="s">
        <v>40</v>
      </c>
      <c r="K38" s="34">
        <v>1</v>
      </c>
      <c r="L38" s="50">
        <v>0.4</v>
      </c>
      <c r="M38" s="35">
        <v>0</v>
      </c>
      <c r="N38" s="33">
        <v>0</v>
      </c>
      <c r="O38" s="33">
        <v>1</v>
      </c>
      <c r="P38" s="33">
        <v>1</v>
      </c>
      <c r="Q38" s="33">
        <f t="shared" si="8"/>
        <v>0.66666666666666663</v>
      </c>
      <c r="R38" s="33">
        <v>2</v>
      </c>
      <c r="S38" s="33">
        <v>1</v>
      </c>
      <c r="T38" s="33">
        <v>0</v>
      </c>
      <c r="U38" s="33">
        <f>(N38+O38+P38+R38+S38+T38)/6</f>
        <v>0.83333333333333337</v>
      </c>
      <c r="V38" s="33">
        <v>0</v>
      </c>
      <c r="W38" s="33">
        <v>0</v>
      </c>
      <c r="X38" s="33">
        <v>0</v>
      </c>
      <c r="Y38" s="33">
        <f t="shared" si="9"/>
        <v>0.55555555555555558</v>
      </c>
      <c r="Z38" s="33">
        <v>0</v>
      </c>
      <c r="AA38" s="33">
        <v>0</v>
      </c>
      <c r="AB38" s="33">
        <v>0</v>
      </c>
      <c r="AC38" s="33">
        <f t="shared" si="2"/>
        <v>0.41666666666666669</v>
      </c>
      <c r="AD38" s="36">
        <f>L38/K38*100%-100%</f>
        <v>-0.6</v>
      </c>
      <c r="AE38" s="33" t="s">
        <v>61</v>
      </c>
      <c r="AF38" s="37" t="s">
        <v>65</v>
      </c>
      <c r="AG38" s="38">
        <f t="shared" si="1"/>
        <v>0.4</v>
      </c>
    </row>
    <row r="39" spans="1:33" s="33" customFormat="1" ht="82.5" customHeight="1">
      <c r="A39" s="31"/>
      <c r="B39" s="32"/>
      <c r="C39" s="32"/>
      <c r="D39" s="10" t="s">
        <v>60</v>
      </c>
      <c r="E39" s="10" t="s">
        <v>38</v>
      </c>
      <c r="F39" s="10"/>
      <c r="G39" s="10" t="s">
        <v>39</v>
      </c>
      <c r="H39" s="10"/>
      <c r="I39" s="10"/>
      <c r="J39" s="33" t="s">
        <v>40</v>
      </c>
      <c r="K39" s="34">
        <v>182</v>
      </c>
      <c r="L39" s="34">
        <v>184</v>
      </c>
      <c r="M39" s="35">
        <v>0.01</v>
      </c>
      <c r="N39" s="33">
        <v>183</v>
      </c>
      <c r="O39" s="33">
        <v>183</v>
      </c>
      <c r="P39" s="33">
        <v>182</v>
      </c>
      <c r="Q39" s="33">
        <f t="shared" si="8"/>
        <v>182.66666666666666</v>
      </c>
      <c r="R39" s="33">
        <v>183</v>
      </c>
      <c r="S39" s="33">
        <v>183</v>
      </c>
      <c r="T39" s="33">
        <v>183</v>
      </c>
      <c r="U39" s="33">
        <f>(N39+O39+P39+R39+S39+T39)/6</f>
        <v>182.83333333333334</v>
      </c>
      <c r="V39" s="33">
        <v>183</v>
      </c>
      <c r="W39" s="33">
        <v>183</v>
      </c>
      <c r="X39" s="33">
        <v>185</v>
      </c>
      <c r="Y39" s="33">
        <f t="shared" si="9"/>
        <v>183.11111111111111</v>
      </c>
      <c r="Z39" s="33">
        <v>185</v>
      </c>
      <c r="AA39" s="33">
        <v>185</v>
      </c>
      <c r="AB39" s="33">
        <v>185</v>
      </c>
      <c r="AC39" s="33">
        <f t="shared" si="2"/>
        <v>183.58333333333334</v>
      </c>
      <c r="AD39" s="36">
        <f>L39/K39*100%-100%-M39</f>
        <v>9.8901098901094976E-4</v>
      </c>
      <c r="AE39" s="33" t="s">
        <v>41</v>
      </c>
      <c r="AF39" s="37"/>
      <c r="AG39" s="38">
        <f t="shared" si="1"/>
        <v>1.0109890109890109</v>
      </c>
    </row>
    <row r="40" spans="1:33" s="33" customFormat="1" ht="78.75" customHeight="1">
      <c r="A40" s="31"/>
      <c r="B40" s="32"/>
      <c r="C40" s="32" t="s">
        <v>45</v>
      </c>
      <c r="D40" s="10" t="s">
        <v>60</v>
      </c>
      <c r="E40" s="10" t="s">
        <v>46</v>
      </c>
      <c r="F40" s="10"/>
      <c r="G40" s="10" t="s">
        <v>39</v>
      </c>
      <c r="H40" s="10"/>
      <c r="I40" s="10"/>
      <c r="J40" s="33" t="s">
        <v>40</v>
      </c>
      <c r="K40" s="34">
        <v>151</v>
      </c>
      <c r="L40" s="34">
        <v>152</v>
      </c>
      <c r="M40" s="35">
        <v>0.03</v>
      </c>
      <c r="N40" s="33">
        <v>150</v>
      </c>
      <c r="O40" s="33">
        <v>150</v>
      </c>
      <c r="P40" s="33">
        <v>151</v>
      </c>
      <c r="Q40" s="33">
        <f t="shared" si="8"/>
        <v>150.33333333333334</v>
      </c>
      <c r="R40" s="33">
        <v>151</v>
      </c>
      <c r="S40" s="33">
        <v>152</v>
      </c>
      <c r="T40" s="33">
        <v>152</v>
      </c>
      <c r="U40" s="33">
        <f>(N40+O40+P40+R40+S40+T40)/6</f>
        <v>151</v>
      </c>
      <c r="V40" s="33">
        <v>152</v>
      </c>
      <c r="W40" s="33">
        <v>152</v>
      </c>
      <c r="X40" s="33">
        <v>152</v>
      </c>
      <c r="Y40" s="33">
        <f t="shared" si="9"/>
        <v>151.33333333333334</v>
      </c>
      <c r="Z40" s="33">
        <v>153</v>
      </c>
      <c r="AA40" s="33">
        <v>153</v>
      </c>
      <c r="AB40" s="33">
        <v>153</v>
      </c>
      <c r="AC40" s="33">
        <f t="shared" si="2"/>
        <v>151.75</v>
      </c>
      <c r="AD40" s="36"/>
      <c r="AE40" s="33" t="s">
        <v>41</v>
      </c>
      <c r="AF40" s="37"/>
      <c r="AG40" s="38">
        <f t="shared" si="1"/>
        <v>1.0066225165562914</v>
      </c>
    </row>
    <row r="41" spans="1:33" s="33" customFormat="1" ht="79.5" customHeight="1">
      <c r="A41" s="31"/>
      <c r="B41" s="32"/>
      <c r="C41" s="32"/>
      <c r="D41" s="10" t="s">
        <v>60</v>
      </c>
      <c r="E41" s="10" t="s">
        <v>42</v>
      </c>
      <c r="F41" s="10"/>
      <c r="G41" s="10" t="s">
        <v>39</v>
      </c>
      <c r="H41" s="10"/>
      <c r="I41" s="10"/>
      <c r="J41" s="33" t="s">
        <v>40</v>
      </c>
      <c r="K41" s="34">
        <v>1</v>
      </c>
      <c r="L41" s="34">
        <v>1</v>
      </c>
      <c r="M41" s="35">
        <v>0</v>
      </c>
      <c r="N41" s="33">
        <v>1</v>
      </c>
      <c r="O41" s="33">
        <v>1</v>
      </c>
      <c r="P41" s="33">
        <v>1</v>
      </c>
      <c r="Q41" s="33">
        <f t="shared" si="8"/>
        <v>1</v>
      </c>
      <c r="R41" s="33">
        <v>1</v>
      </c>
      <c r="S41" s="33">
        <v>0</v>
      </c>
      <c r="T41" s="33">
        <v>0</v>
      </c>
      <c r="U41" s="33">
        <f>(N41+O41+P41+R41+S41+T41)/6</f>
        <v>0.66666666666666663</v>
      </c>
      <c r="V41" s="33">
        <v>0</v>
      </c>
      <c r="W41" s="33">
        <v>0</v>
      </c>
      <c r="X41" s="33">
        <v>1</v>
      </c>
      <c r="Y41" s="33">
        <f t="shared" si="9"/>
        <v>0.55555555555555558</v>
      </c>
      <c r="Z41" s="33">
        <v>1</v>
      </c>
      <c r="AA41" s="33">
        <v>1</v>
      </c>
      <c r="AB41" s="33">
        <v>1</v>
      </c>
      <c r="AC41" s="33">
        <f t="shared" si="2"/>
        <v>0.66666666666666663</v>
      </c>
      <c r="AD41" s="36"/>
      <c r="AE41" s="33" t="s">
        <v>41</v>
      </c>
      <c r="AF41" s="37"/>
      <c r="AG41" s="38">
        <f t="shared" si="1"/>
        <v>1</v>
      </c>
    </row>
    <row r="42" spans="1:33" s="33" customFormat="1" ht="38.25" customHeight="1">
      <c r="A42" s="31"/>
      <c r="B42" s="32"/>
      <c r="C42" s="32" t="s">
        <v>47</v>
      </c>
      <c r="D42" s="10" t="s">
        <v>48</v>
      </c>
      <c r="E42" s="10" t="s">
        <v>49</v>
      </c>
      <c r="F42" s="10"/>
      <c r="G42" s="10" t="s">
        <v>39</v>
      </c>
      <c r="H42" s="10"/>
      <c r="I42" s="10"/>
      <c r="J42" s="10" t="s">
        <v>50</v>
      </c>
      <c r="K42" s="34">
        <v>9900</v>
      </c>
      <c r="L42" s="34">
        <v>9900</v>
      </c>
      <c r="M42" s="35">
        <v>0.05</v>
      </c>
      <c r="Q42" s="33">
        <v>4500</v>
      </c>
      <c r="U42" s="33">
        <v>7500</v>
      </c>
      <c r="Y42" s="33">
        <v>7980</v>
      </c>
      <c r="AC42" s="33">
        <v>9900</v>
      </c>
      <c r="AD42" s="36"/>
      <c r="AE42" s="33" t="s">
        <v>41</v>
      </c>
      <c r="AF42" s="39"/>
      <c r="AG42" s="38">
        <f t="shared" si="1"/>
        <v>1</v>
      </c>
    </row>
    <row r="43" spans="1:33" s="33" customFormat="1" ht="38.25">
      <c r="A43" s="31"/>
      <c r="B43" s="32"/>
      <c r="C43" s="32"/>
      <c r="D43" s="10" t="s">
        <v>51</v>
      </c>
      <c r="E43" s="10" t="s">
        <v>49</v>
      </c>
      <c r="F43" s="10"/>
      <c r="G43" s="10" t="s">
        <v>39</v>
      </c>
      <c r="H43" s="10"/>
      <c r="I43" s="10"/>
      <c r="J43" s="10" t="s">
        <v>50</v>
      </c>
      <c r="K43" s="34">
        <v>14845</v>
      </c>
      <c r="L43" s="34">
        <v>14845</v>
      </c>
      <c r="M43" s="35">
        <v>0.05</v>
      </c>
      <c r="Q43" s="33">
        <v>3804</v>
      </c>
      <c r="U43" s="33">
        <v>6340</v>
      </c>
      <c r="Y43" s="33">
        <v>8041</v>
      </c>
      <c r="AC43" s="33">
        <v>14845</v>
      </c>
      <c r="AD43" s="36"/>
      <c r="AE43" s="33" t="s">
        <v>41</v>
      </c>
      <c r="AF43" s="39"/>
      <c r="AG43" s="38">
        <f t="shared" si="1"/>
        <v>1</v>
      </c>
    </row>
    <row r="44" spans="1:33" s="33" customFormat="1" ht="38.25">
      <c r="A44" s="31"/>
      <c r="B44" s="32"/>
      <c r="C44" s="32"/>
      <c r="D44" s="10" t="s">
        <v>52</v>
      </c>
      <c r="E44" s="10" t="s">
        <v>49</v>
      </c>
      <c r="F44" s="10"/>
      <c r="G44" s="10" t="s">
        <v>39</v>
      </c>
      <c r="H44" s="10"/>
      <c r="I44" s="10"/>
      <c r="J44" s="10" t="s">
        <v>50</v>
      </c>
      <c r="K44" s="34">
        <v>600</v>
      </c>
      <c r="L44" s="34">
        <v>600</v>
      </c>
      <c r="M44" s="35">
        <v>0.05</v>
      </c>
      <c r="Q44" s="33">
        <v>360</v>
      </c>
      <c r="U44" s="33">
        <v>600</v>
      </c>
      <c r="Y44" s="33">
        <v>600</v>
      </c>
      <c r="AC44" s="33">
        <v>600</v>
      </c>
      <c r="AD44" s="36"/>
      <c r="AE44" s="33" t="s">
        <v>41</v>
      </c>
      <c r="AF44" s="39"/>
      <c r="AG44" s="38">
        <f t="shared" si="1"/>
        <v>1</v>
      </c>
    </row>
    <row r="45" spans="1:33" s="33" customFormat="1" ht="38.25">
      <c r="A45" s="31"/>
      <c r="B45" s="32"/>
      <c r="C45" s="32"/>
      <c r="D45" s="10" t="s">
        <v>53</v>
      </c>
      <c r="E45" s="10" t="s">
        <v>49</v>
      </c>
      <c r="F45" s="10"/>
      <c r="G45" s="10" t="s">
        <v>39</v>
      </c>
      <c r="H45" s="10"/>
      <c r="I45" s="10"/>
      <c r="J45" s="10" t="s">
        <v>50</v>
      </c>
      <c r="K45" s="34">
        <v>2760</v>
      </c>
      <c r="L45" s="34">
        <v>2760</v>
      </c>
      <c r="M45" s="35">
        <v>0.05</v>
      </c>
      <c r="Q45" s="33">
        <v>1656</v>
      </c>
      <c r="U45" s="33">
        <v>2760</v>
      </c>
      <c r="Y45" s="33">
        <v>2760</v>
      </c>
      <c r="AC45" s="33">
        <v>2760</v>
      </c>
      <c r="AD45" s="36"/>
      <c r="AE45" s="33" t="s">
        <v>41</v>
      </c>
      <c r="AF45" s="39"/>
      <c r="AG45" s="38">
        <f t="shared" si="1"/>
        <v>1</v>
      </c>
    </row>
    <row r="46" spans="1:33" s="33" customFormat="1" ht="38.25">
      <c r="A46" s="31"/>
      <c r="B46" s="32"/>
      <c r="C46" s="32"/>
      <c r="D46" s="10" t="s">
        <v>54</v>
      </c>
      <c r="E46" s="10" t="s">
        <v>49</v>
      </c>
      <c r="F46" s="10"/>
      <c r="G46" s="10" t="s">
        <v>39</v>
      </c>
      <c r="H46" s="10"/>
      <c r="I46" s="10"/>
      <c r="J46" s="10" t="s">
        <v>58</v>
      </c>
      <c r="K46" s="34">
        <v>2100</v>
      </c>
      <c r="L46" s="34">
        <v>2130</v>
      </c>
      <c r="M46" s="35">
        <v>0.05</v>
      </c>
      <c r="Q46" s="33">
        <v>720</v>
      </c>
      <c r="U46" s="33">
        <v>1200</v>
      </c>
      <c r="Y46" s="33">
        <v>1386</v>
      </c>
      <c r="AC46" s="33">
        <v>2130</v>
      </c>
      <c r="AD46" s="36"/>
      <c r="AE46" s="33" t="s">
        <v>41</v>
      </c>
      <c r="AF46" s="39"/>
      <c r="AG46" s="38">
        <f t="shared" si="1"/>
        <v>1.0142857142857142</v>
      </c>
    </row>
    <row r="47" spans="1:33" s="45" customFormat="1" ht="39" thickBot="1">
      <c r="A47" s="40"/>
      <c r="B47" s="41"/>
      <c r="C47" s="41"/>
      <c r="D47" s="42" t="s">
        <v>57</v>
      </c>
      <c r="E47" s="42" t="s">
        <v>49</v>
      </c>
      <c r="F47" s="42"/>
      <c r="G47" s="42" t="s">
        <v>39</v>
      </c>
      <c r="H47" s="42"/>
      <c r="I47" s="42"/>
      <c r="J47" s="42" t="s">
        <v>58</v>
      </c>
      <c r="K47" s="43">
        <v>300</v>
      </c>
      <c r="L47" s="43">
        <v>300</v>
      </c>
      <c r="M47" s="44">
        <v>0.05</v>
      </c>
      <c r="Q47" s="45">
        <v>180</v>
      </c>
      <c r="U47" s="45">
        <v>300</v>
      </c>
      <c r="Y47" s="45">
        <v>300</v>
      </c>
      <c r="AC47" s="45">
        <v>300</v>
      </c>
      <c r="AD47" s="46"/>
      <c r="AE47" s="45" t="s">
        <v>41</v>
      </c>
      <c r="AF47" s="47"/>
      <c r="AG47" s="48">
        <f t="shared" si="1"/>
        <v>1</v>
      </c>
    </row>
    <row r="48" spans="1:33" s="25" customFormat="1" ht="38.25">
      <c r="A48" s="22">
        <v>5</v>
      </c>
      <c r="B48" s="23" t="s">
        <v>66</v>
      </c>
      <c r="C48" s="23" t="s">
        <v>37</v>
      </c>
      <c r="D48" s="24"/>
      <c r="E48" s="24" t="s">
        <v>38</v>
      </c>
      <c r="F48" s="24"/>
      <c r="G48" s="24" t="s">
        <v>39</v>
      </c>
      <c r="H48" s="24"/>
      <c r="I48" s="24"/>
      <c r="J48" s="25" t="s">
        <v>40</v>
      </c>
      <c r="K48" s="26">
        <v>557</v>
      </c>
      <c r="L48" s="26">
        <v>563</v>
      </c>
      <c r="M48" s="27">
        <v>0.02</v>
      </c>
      <c r="N48" s="25">
        <v>556</v>
      </c>
      <c r="O48" s="25">
        <v>555</v>
      </c>
      <c r="P48" s="25">
        <v>556</v>
      </c>
      <c r="Q48" s="25">
        <f t="shared" ref="Q48:Q54" si="11">(N48+O48+P48)/3</f>
        <v>555.66666666666663</v>
      </c>
      <c r="R48" s="25">
        <v>556</v>
      </c>
      <c r="S48" s="25">
        <v>556</v>
      </c>
      <c r="T48" s="25">
        <v>556</v>
      </c>
      <c r="U48" s="25">
        <f t="shared" ref="U48:U57" si="12">(N48+O48+P48+R48+S48+T48)/6</f>
        <v>555.83333333333337</v>
      </c>
      <c r="V48" s="25">
        <v>556</v>
      </c>
      <c r="W48" s="25">
        <v>556</v>
      </c>
      <c r="X48" s="25">
        <v>577</v>
      </c>
      <c r="Y48" s="25">
        <f>(X48+W48+V48+T48+S48+R48+P48+O48+N48)/9</f>
        <v>558.22222222222217</v>
      </c>
      <c r="Z48" s="25">
        <v>575</v>
      </c>
      <c r="AA48" s="25">
        <v>575</v>
      </c>
      <c r="AB48" s="25">
        <v>577</v>
      </c>
      <c r="AC48" s="25">
        <f t="shared" si="2"/>
        <v>562.58333333333337</v>
      </c>
      <c r="AD48" s="28"/>
      <c r="AE48" s="25" t="s">
        <v>41</v>
      </c>
      <c r="AF48" s="29"/>
      <c r="AG48" s="30">
        <f t="shared" si="1"/>
        <v>1.0107719928186714</v>
      </c>
    </row>
    <row r="49" spans="1:33" s="33" customFormat="1" ht="38.25">
      <c r="A49" s="31"/>
      <c r="B49" s="32"/>
      <c r="C49" s="32"/>
      <c r="D49" s="10" t="s">
        <v>67</v>
      </c>
      <c r="E49" s="10" t="s">
        <v>68</v>
      </c>
      <c r="F49" s="10"/>
      <c r="G49" s="10" t="s">
        <v>39</v>
      </c>
      <c r="H49" s="10"/>
      <c r="I49" s="10"/>
      <c r="J49" s="33" t="s">
        <v>40</v>
      </c>
      <c r="K49" s="34">
        <v>15</v>
      </c>
      <c r="L49" s="34">
        <v>19</v>
      </c>
      <c r="M49" s="35">
        <v>0.15</v>
      </c>
      <c r="N49" s="33">
        <v>15</v>
      </c>
      <c r="O49" s="33">
        <v>15</v>
      </c>
      <c r="P49" s="33">
        <v>15</v>
      </c>
      <c r="Q49" s="33">
        <f t="shared" si="11"/>
        <v>15</v>
      </c>
      <c r="R49" s="33">
        <v>15</v>
      </c>
      <c r="S49" s="33">
        <v>15</v>
      </c>
      <c r="T49" s="33">
        <v>15</v>
      </c>
      <c r="U49" s="33">
        <f t="shared" si="12"/>
        <v>15</v>
      </c>
      <c r="V49" s="33">
        <v>15</v>
      </c>
      <c r="W49" s="33">
        <v>15</v>
      </c>
      <c r="X49" s="33">
        <v>26</v>
      </c>
      <c r="Y49" s="33">
        <f>(X49+W49+V49+T49+S49+R49+P49+O49+N49)/9</f>
        <v>16.222222222222221</v>
      </c>
      <c r="Z49" s="33">
        <v>27</v>
      </c>
      <c r="AA49" s="33">
        <v>25</v>
      </c>
      <c r="AB49" s="33">
        <v>25</v>
      </c>
      <c r="AC49" s="33">
        <f t="shared" si="2"/>
        <v>18.583333333333332</v>
      </c>
      <c r="AD49" s="36">
        <f>L49/K49*100%-100%-M49</f>
        <v>0.11666666666666661</v>
      </c>
      <c r="AE49" s="33" t="s">
        <v>41</v>
      </c>
      <c r="AF49" s="37"/>
      <c r="AG49" s="38">
        <f t="shared" si="1"/>
        <v>1.2666666666666666</v>
      </c>
    </row>
    <row r="50" spans="1:33" s="33" customFormat="1" ht="68.25" customHeight="1">
      <c r="A50" s="31"/>
      <c r="B50" s="32"/>
      <c r="C50" s="32"/>
      <c r="D50" s="10"/>
      <c r="E50" s="10" t="s">
        <v>42</v>
      </c>
      <c r="F50" s="10"/>
      <c r="G50" s="10" t="s">
        <v>39</v>
      </c>
      <c r="H50" s="10"/>
      <c r="I50" s="10"/>
      <c r="J50" s="33" t="s">
        <v>40</v>
      </c>
      <c r="K50" s="34">
        <v>3</v>
      </c>
      <c r="L50" s="34">
        <v>3</v>
      </c>
      <c r="M50" s="35">
        <v>0</v>
      </c>
      <c r="N50" s="33">
        <v>2</v>
      </c>
      <c r="O50" s="33">
        <v>2</v>
      </c>
      <c r="P50" s="33">
        <v>2</v>
      </c>
      <c r="Q50" s="33">
        <f t="shared" si="11"/>
        <v>2</v>
      </c>
      <c r="R50" s="33">
        <v>2</v>
      </c>
      <c r="S50" s="33">
        <v>2</v>
      </c>
      <c r="T50" s="33">
        <v>2</v>
      </c>
      <c r="U50" s="33">
        <f t="shared" si="12"/>
        <v>2</v>
      </c>
      <c r="V50" s="33">
        <v>2</v>
      </c>
      <c r="W50" s="33">
        <v>2</v>
      </c>
      <c r="X50" s="33">
        <v>4</v>
      </c>
      <c r="Y50" s="33">
        <f>(X50+W50+V50+T50+S50+R50+P50+O50+N50)/9</f>
        <v>2.2222222222222223</v>
      </c>
      <c r="Z50" s="33">
        <v>4</v>
      </c>
      <c r="AA50" s="33">
        <v>4</v>
      </c>
      <c r="AB50" s="33">
        <v>4</v>
      </c>
      <c r="AC50" s="33">
        <f t="shared" si="2"/>
        <v>2.6666666666666665</v>
      </c>
      <c r="AD50" s="36"/>
      <c r="AE50" s="33" t="s">
        <v>41</v>
      </c>
      <c r="AF50" s="37"/>
      <c r="AG50" s="51">
        <f t="shared" si="1"/>
        <v>1</v>
      </c>
    </row>
    <row r="51" spans="1:33" s="33" customFormat="1" ht="38.25">
      <c r="A51" s="31"/>
      <c r="B51" s="32"/>
      <c r="C51" s="32"/>
      <c r="D51" s="10"/>
      <c r="E51" s="10" t="s">
        <v>38</v>
      </c>
      <c r="F51" s="10" t="s">
        <v>64</v>
      </c>
      <c r="G51" s="10" t="s">
        <v>44</v>
      </c>
      <c r="H51" s="10"/>
      <c r="I51" s="10"/>
      <c r="J51" s="33" t="s">
        <v>40</v>
      </c>
      <c r="K51" s="50">
        <v>0.2</v>
      </c>
      <c r="L51" s="50">
        <v>0.2</v>
      </c>
      <c r="M51" s="35">
        <v>0</v>
      </c>
      <c r="N51" s="33">
        <v>1</v>
      </c>
      <c r="O51" s="33">
        <v>1</v>
      </c>
      <c r="P51" s="33">
        <v>0</v>
      </c>
      <c r="Q51" s="33">
        <f t="shared" si="11"/>
        <v>0.66666666666666663</v>
      </c>
      <c r="R51" s="33">
        <v>0</v>
      </c>
      <c r="S51" s="33">
        <v>0</v>
      </c>
      <c r="T51" s="33">
        <v>0</v>
      </c>
      <c r="U51" s="33">
        <f t="shared" si="12"/>
        <v>0.33333333333333331</v>
      </c>
      <c r="V51" s="33">
        <v>0</v>
      </c>
      <c r="W51" s="33">
        <v>0</v>
      </c>
      <c r="X51" s="33">
        <v>0</v>
      </c>
      <c r="Y51" s="33">
        <f>(X51+W51+V51+T51+S51+R51+P51+O51+N51)/9</f>
        <v>0.22222222222222221</v>
      </c>
      <c r="Z51" s="33">
        <v>0</v>
      </c>
      <c r="AA51" s="33">
        <v>0</v>
      </c>
      <c r="AB51" s="33">
        <v>0</v>
      </c>
      <c r="AC51" s="33">
        <f>(AB51+AA51+Z51+X51+W51+V51+T51+S51+R51+P51+O51+N51)/12</f>
        <v>0.16666666666666666</v>
      </c>
      <c r="AD51" s="36"/>
      <c r="AE51" s="33" t="s">
        <v>41</v>
      </c>
      <c r="AF51" s="37"/>
      <c r="AG51" s="51">
        <f t="shared" si="1"/>
        <v>1</v>
      </c>
    </row>
    <row r="52" spans="1:33" s="33" customFormat="1" ht="54.75" customHeight="1">
      <c r="A52" s="31"/>
      <c r="B52" s="32"/>
      <c r="C52" s="32" t="s">
        <v>43</v>
      </c>
      <c r="D52" s="10"/>
      <c r="E52" s="10" t="s">
        <v>42</v>
      </c>
      <c r="F52" s="10"/>
      <c r="G52" s="10" t="s">
        <v>39</v>
      </c>
      <c r="H52" s="10"/>
      <c r="I52" s="10"/>
      <c r="J52" s="33" t="s">
        <v>40</v>
      </c>
      <c r="K52" s="34">
        <v>5</v>
      </c>
      <c r="L52" s="34">
        <v>5</v>
      </c>
      <c r="M52" s="35">
        <v>0</v>
      </c>
      <c r="N52" s="33">
        <v>5</v>
      </c>
      <c r="O52" s="33">
        <v>5</v>
      </c>
      <c r="P52" s="33">
        <v>5</v>
      </c>
      <c r="Q52" s="33">
        <f t="shared" si="11"/>
        <v>5</v>
      </c>
      <c r="R52" s="33">
        <v>5</v>
      </c>
      <c r="S52" s="33">
        <v>5</v>
      </c>
      <c r="T52" s="33">
        <v>5</v>
      </c>
      <c r="U52" s="33">
        <f t="shared" si="12"/>
        <v>5</v>
      </c>
      <c r="V52" s="33">
        <v>5</v>
      </c>
      <c r="W52" s="33">
        <v>5</v>
      </c>
      <c r="X52" s="33">
        <v>6</v>
      </c>
      <c r="Y52" s="33">
        <f>(X52+W52+V52+T52+S52+R52+P52+O52+N52)/9</f>
        <v>5.1111111111111107</v>
      </c>
      <c r="Z52" s="33">
        <v>6</v>
      </c>
      <c r="AA52" s="33">
        <v>6</v>
      </c>
      <c r="AB52" s="33">
        <v>6</v>
      </c>
      <c r="AC52" s="33">
        <f t="shared" si="2"/>
        <v>5.333333333333333</v>
      </c>
      <c r="AD52" s="36"/>
      <c r="AE52" s="33" t="s">
        <v>56</v>
      </c>
      <c r="AF52" s="37"/>
      <c r="AG52" s="38">
        <f t="shared" si="1"/>
        <v>1</v>
      </c>
    </row>
    <row r="53" spans="1:33" s="33" customFormat="1" ht="38.25">
      <c r="A53" s="31"/>
      <c r="B53" s="32"/>
      <c r="C53" s="32"/>
      <c r="D53" s="10"/>
      <c r="E53" s="10" t="s">
        <v>42</v>
      </c>
      <c r="F53" s="10" t="s">
        <v>64</v>
      </c>
      <c r="G53" s="10" t="s">
        <v>44</v>
      </c>
      <c r="H53" s="10"/>
      <c r="I53" s="10"/>
      <c r="J53" s="33" t="s">
        <v>40</v>
      </c>
      <c r="K53" s="34">
        <v>2</v>
      </c>
      <c r="L53" s="34">
        <v>2</v>
      </c>
      <c r="M53" s="35">
        <v>0</v>
      </c>
      <c r="N53" s="33">
        <v>2</v>
      </c>
      <c r="O53" s="33">
        <v>2</v>
      </c>
      <c r="P53" s="33">
        <v>2</v>
      </c>
      <c r="Q53" s="33">
        <f t="shared" si="11"/>
        <v>2</v>
      </c>
      <c r="R53" s="33">
        <v>2</v>
      </c>
      <c r="S53" s="33">
        <v>2</v>
      </c>
      <c r="T53" s="33">
        <v>2</v>
      </c>
      <c r="U53" s="33">
        <f t="shared" si="12"/>
        <v>2</v>
      </c>
      <c r="V53" s="33">
        <v>2</v>
      </c>
      <c r="W53" s="33">
        <v>2</v>
      </c>
      <c r="X53" s="33">
        <v>2</v>
      </c>
      <c r="Y53" s="33">
        <f t="shared" ref="Y53:Y55" si="13">(X53+W53+V53+T53+S53+R53+P53+O53+N53)/9</f>
        <v>2</v>
      </c>
      <c r="Z53" s="33">
        <v>2</v>
      </c>
      <c r="AA53" s="33">
        <v>2</v>
      </c>
      <c r="AB53" s="33">
        <v>2</v>
      </c>
      <c r="AC53" s="33">
        <f t="shared" si="2"/>
        <v>2</v>
      </c>
      <c r="AD53" s="36"/>
      <c r="AE53" s="33" t="s">
        <v>41</v>
      </c>
      <c r="AF53" s="37"/>
      <c r="AG53" s="38">
        <f t="shared" si="1"/>
        <v>1</v>
      </c>
    </row>
    <row r="54" spans="1:33" s="33" customFormat="1" ht="38.25">
      <c r="A54" s="31"/>
      <c r="B54" s="32"/>
      <c r="C54" s="32"/>
      <c r="D54" s="10"/>
      <c r="E54" s="10" t="s">
        <v>38</v>
      </c>
      <c r="F54" s="10"/>
      <c r="G54" s="10" t="s">
        <v>39</v>
      </c>
      <c r="H54" s="10"/>
      <c r="I54" s="10"/>
      <c r="J54" s="33" t="s">
        <v>40</v>
      </c>
      <c r="K54" s="34">
        <v>659</v>
      </c>
      <c r="L54" s="34">
        <v>659</v>
      </c>
      <c r="M54" s="35">
        <v>0.01</v>
      </c>
      <c r="N54" s="33">
        <v>656</v>
      </c>
      <c r="O54" s="33">
        <v>658</v>
      </c>
      <c r="P54" s="33">
        <v>660</v>
      </c>
      <c r="Q54" s="33">
        <f t="shared" si="11"/>
        <v>658</v>
      </c>
      <c r="R54" s="33">
        <v>658</v>
      </c>
      <c r="S54" s="33">
        <v>657</v>
      </c>
      <c r="T54" s="33">
        <v>657</v>
      </c>
      <c r="U54" s="33">
        <f t="shared" si="12"/>
        <v>657.66666666666663</v>
      </c>
      <c r="V54" s="33">
        <v>657</v>
      </c>
      <c r="W54" s="33">
        <v>657</v>
      </c>
      <c r="X54" s="33">
        <v>665</v>
      </c>
      <c r="Y54" s="33">
        <f>(X54+W54+V54+T54+S54+R54+P54+O54+N54)/9</f>
        <v>658.33333333333337</v>
      </c>
      <c r="Z54" s="33">
        <v>667</v>
      </c>
      <c r="AA54" s="33">
        <v>662</v>
      </c>
      <c r="AB54" s="33">
        <v>658</v>
      </c>
      <c r="AC54" s="33">
        <f t="shared" si="2"/>
        <v>659.33333333333337</v>
      </c>
      <c r="AD54" s="36"/>
      <c r="AE54" s="33" t="s">
        <v>41</v>
      </c>
      <c r="AF54" s="37"/>
      <c r="AG54" s="38">
        <f t="shared" si="1"/>
        <v>1</v>
      </c>
    </row>
    <row r="55" spans="1:33" s="33" customFormat="1" ht="38.25">
      <c r="A55" s="31"/>
      <c r="B55" s="32"/>
      <c r="C55" s="32"/>
      <c r="D55" s="10"/>
      <c r="E55" s="10" t="s">
        <v>38</v>
      </c>
      <c r="F55" s="10" t="s">
        <v>64</v>
      </c>
      <c r="G55" s="10" t="s">
        <v>44</v>
      </c>
      <c r="H55" s="10"/>
      <c r="I55" s="10"/>
      <c r="J55" s="33" t="s">
        <v>40</v>
      </c>
      <c r="K55" s="34">
        <v>1</v>
      </c>
      <c r="L55" s="34">
        <v>2</v>
      </c>
      <c r="M55" s="35">
        <v>0</v>
      </c>
      <c r="N55" s="33">
        <v>2</v>
      </c>
      <c r="O55" s="33">
        <v>2</v>
      </c>
      <c r="P55" s="33">
        <v>2</v>
      </c>
      <c r="Q55" s="33">
        <f t="shared" si="3"/>
        <v>2</v>
      </c>
      <c r="R55" s="33">
        <v>2</v>
      </c>
      <c r="S55" s="33">
        <v>2</v>
      </c>
      <c r="T55" s="33">
        <v>2</v>
      </c>
      <c r="U55" s="33">
        <f t="shared" si="12"/>
        <v>2</v>
      </c>
      <c r="V55" s="33">
        <v>2</v>
      </c>
      <c r="W55" s="33">
        <v>2</v>
      </c>
      <c r="X55" s="33">
        <v>1</v>
      </c>
      <c r="Y55" s="33">
        <f t="shared" si="13"/>
        <v>1.8888888888888888</v>
      </c>
      <c r="Z55" s="33">
        <v>1</v>
      </c>
      <c r="AA55" s="33">
        <v>1</v>
      </c>
      <c r="AB55" s="33">
        <v>1</v>
      </c>
      <c r="AC55" s="33">
        <f t="shared" si="2"/>
        <v>1.6666666666666667</v>
      </c>
      <c r="AD55" s="36">
        <f t="shared" si="5"/>
        <v>1</v>
      </c>
      <c r="AE55" s="33" t="s">
        <v>41</v>
      </c>
      <c r="AF55" s="37"/>
      <c r="AG55" s="38">
        <f t="shared" si="1"/>
        <v>2</v>
      </c>
    </row>
    <row r="56" spans="1:33" s="33" customFormat="1" ht="79.5" customHeight="1">
      <c r="A56" s="31"/>
      <c r="B56" s="32"/>
      <c r="C56" s="32" t="s">
        <v>45</v>
      </c>
      <c r="D56" s="10" t="s">
        <v>60</v>
      </c>
      <c r="E56" s="10" t="s">
        <v>46</v>
      </c>
      <c r="F56" s="10"/>
      <c r="G56" s="10" t="s">
        <v>39</v>
      </c>
      <c r="H56" s="10"/>
      <c r="I56" s="10"/>
      <c r="J56" s="33" t="s">
        <v>40</v>
      </c>
      <c r="K56" s="34">
        <v>55</v>
      </c>
      <c r="L56" s="34">
        <v>56</v>
      </c>
      <c r="M56" s="35">
        <v>0.05</v>
      </c>
      <c r="N56" s="33">
        <v>55</v>
      </c>
      <c r="O56" s="33">
        <v>55</v>
      </c>
      <c r="P56" s="33">
        <v>55</v>
      </c>
      <c r="Q56" s="33">
        <f t="shared" si="3"/>
        <v>55</v>
      </c>
      <c r="R56" s="33">
        <v>55</v>
      </c>
      <c r="S56" s="33">
        <v>56</v>
      </c>
      <c r="T56" s="33">
        <v>56</v>
      </c>
      <c r="U56" s="33">
        <f t="shared" si="12"/>
        <v>55.333333333333336</v>
      </c>
      <c r="V56" s="33">
        <v>56</v>
      </c>
      <c r="W56" s="33">
        <v>56</v>
      </c>
      <c r="X56" s="33">
        <v>57</v>
      </c>
      <c r="Y56" s="33">
        <f>(X56+W56+V56+T56+S56+R56+P56+O56+N56)/9</f>
        <v>55.666666666666664</v>
      </c>
      <c r="Z56" s="33">
        <v>57</v>
      </c>
      <c r="AA56" s="33">
        <v>57</v>
      </c>
      <c r="AB56" s="33">
        <v>57</v>
      </c>
      <c r="AC56" s="33">
        <f>(AB56+AA56+Z56+X56+W56+V56+T56+S56+R56+P56+O56+N56)/12</f>
        <v>56</v>
      </c>
      <c r="AD56" s="36"/>
      <c r="AE56" s="33" t="s">
        <v>41</v>
      </c>
      <c r="AF56" s="37"/>
      <c r="AG56" s="38">
        <f t="shared" si="1"/>
        <v>1.0181818181818181</v>
      </c>
    </row>
    <row r="57" spans="1:33" s="33" customFormat="1" ht="38.25">
      <c r="A57" s="31"/>
      <c r="B57" s="32"/>
      <c r="C57" s="32"/>
      <c r="D57" s="10"/>
      <c r="E57" s="10" t="s">
        <v>46</v>
      </c>
      <c r="F57" s="10"/>
      <c r="G57" s="10" t="s">
        <v>39</v>
      </c>
      <c r="H57" s="10"/>
      <c r="I57" s="10"/>
      <c r="J57" s="33" t="s">
        <v>40</v>
      </c>
      <c r="K57" s="34">
        <v>45</v>
      </c>
      <c r="L57" s="34">
        <v>47</v>
      </c>
      <c r="M57" s="35">
        <v>0.05</v>
      </c>
      <c r="N57" s="33">
        <v>45</v>
      </c>
      <c r="O57" s="33">
        <v>43</v>
      </c>
      <c r="P57" s="33">
        <v>43</v>
      </c>
      <c r="Q57" s="33">
        <f>(N57+O57+P57)/3</f>
        <v>43.666666666666664</v>
      </c>
      <c r="R57" s="33">
        <v>43</v>
      </c>
      <c r="S57" s="33">
        <v>44</v>
      </c>
      <c r="T57" s="33">
        <v>44</v>
      </c>
      <c r="U57" s="33">
        <f t="shared" si="12"/>
        <v>43.666666666666664</v>
      </c>
      <c r="V57" s="33">
        <v>44</v>
      </c>
      <c r="W57" s="33">
        <v>44</v>
      </c>
      <c r="X57" s="33">
        <v>53</v>
      </c>
      <c r="Y57" s="33">
        <f>(X57+W57+V57+T57+S57+R57+P57+O57+N57)/9</f>
        <v>44.777777777777779</v>
      </c>
      <c r="Z57" s="33">
        <v>52</v>
      </c>
      <c r="AA57" s="33">
        <v>52</v>
      </c>
      <c r="AB57" s="33">
        <v>52</v>
      </c>
      <c r="AC57" s="33">
        <f>(AB57+AA57+Z57+X57+W57+V57+T57+S57+R57+P57+O57+N57)/12</f>
        <v>46.583333333333336</v>
      </c>
      <c r="AD57" s="36"/>
      <c r="AE57" s="33" t="s">
        <v>41</v>
      </c>
      <c r="AF57" s="37"/>
      <c r="AG57" s="38">
        <f t="shared" si="1"/>
        <v>1.0444444444444445</v>
      </c>
    </row>
    <row r="58" spans="1:33" s="33" customFormat="1" ht="38.25" customHeight="1">
      <c r="A58" s="31"/>
      <c r="B58" s="32"/>
      <c r="C58" s="32" t="s">
        <v>47</v>
      </c>
      <c r="D58" s="10" t="s">
        <v>48</v>
      </c>
      <c r="E58" s="10" t="s">
        <v>49</v>
      </c>
      <c r="F58" s="10"/>
      <c r="G58" s="10" t="s">
        <v>39</v>
      </c>
      <c r="H58" s="10"/>
      <c r="I58" s="10"/>
      <c r="J58" s="10" t="s">
        <v>50</v>
      </c>
      <c r="K58" s="34">
        <v>23398</v>
      </c>
      <c r="L58" s="34">
        <v>24056</v>
      </c>
      <c r="M58" s="35">
        <v>0.05</v>
      </c>
      <c r="Q58" s="33">
        <v>7088</v>
      </c>
      <c r="U58" s="33">
        <v>12243</v>
      </c>
      <c r="Y58" s="33">
        <v>16257</v>
      </c>
      <c r="AC58" s="33">
        <v>24056</v>
      </c>
      <c r="AD58" s="36"/>
      <c r="AE58" s="33" t="s">
        <v>41</v>
      </c>
      <c r="AF58" s="39"/>
      <c r="AG58" s="38">
        <f t="shared" si="1"/>
        <v>1.0281220617146765</v>
      </c>
    </row>
    <row r="59" spans="1:33" s="33" customFormat="1" ht="38.25">
      <c r="A59" s="31"/>
      <c r="B59" s="32"/>
      <c r="C59" s="32"/>
      <c r="D59" s="10" t="s">
        <v>51</v>
      </c>
      <c r="E59" s="10" t="s">
        <v>49</v>
      </c>
      <c r="F59" s="10"/>
      <c r="G59" s="10" t="s">
        <v>39</v>
      </c>
      <c r="H59" s="10"/>
      <c r="I59" s="10"/>
      <c r="J59" s="10" t="s">
        <v>50</v>
      </c>
      <c r="K59" s="34">
        <v>10736</v>
      </c>
      <c r="L59" s="34">
        <v>11004</v>
      </c>
      <c r="M59" s="35">
        <v>0.05</v>
      </c>
      <c r="Q59" s="33">
        <v>3219</v>
      </c>
      <c r="U59" s="33">
        <v>5561</v>
      </c>
      <c r="Y59" s="33">
        <v>7425</v>
      </c>
      <c r="AC59" s="33">
        <v>11004</v>
      </c>
      <c r="AD59" s="36"/>
      <c r="AE59" s="33" t="s">
        <v>41</v>
      </c>
      <c r="AF59" s="39"/>
      <c r="AG59" s="38">
        <f t="shared" si="1"/>
        <v>1.0249627421758569</v>
      </c>
    </row>
    <row r="60" spans="1:33" s="33" customFormat="1" ht="38.25">
      <c r="A60" s="31"/>
      <c r="B60" s="32"/>
      <c r="C60" s="32"/>
      <c r="D60" s="10" t="s">
        <v>52</v>
      </c>
      <c r="E60" s="10" t="s">
        <v>49</v>
      </c>
      <c r="F60" s="10"/>
      <c r="G60" s="10" t="s">
        <v>39</v>
      </c>
      <c r="H60" s="10"/>
      <c r="I60" s="10"/>
      <c r="J60" s="10" t="s">
        <v>50</v>
      </c>
      <c r="K60" s="34">
        <v>2366</v>
      </c>
      <c r="L60" s="34">
        <v>2549</v>
      </c>
      <c r="M60" s="35">
        <v>0.05</v>
      </c>
      <c r="Q60" s="33">
        <v>416</v>
      </c>
      <c r="U60" s="33">
        <v>718</v>
      </c>
      <c r="Y60" s="33">
        <v>1912</v>
      </c>
      <c r="AC60" s="33">
        <v>2549</v>
      </c>
      <c r="AD60" s="36">
        <f>L60/K60*100%-100%-M60</f>
        <v>2.7345731191885034E-2</v>
      </c>
      <c r="AE60" s="33" t="s">
        <v>41</v>
      </c>
      <c r="AF60" s="39"/>
      <c r="AG60" s="38">
        <f t="shared" si="1"/>
        <v>1.077345731191885</v>
      </c>
    </row>
    <row r="61" spans="1:33" s="33" customFormat="1" ht="38.25">
      <c r="A61" s="31"/>
      <c r="B61" s="32"/>
      <c r="C61" s="32"/>
      <c r="D61" s="10" t="s">
        <v>53</v>
      </c>
      <c r="E61" s="10" t="s">
        <v>49</v>
      </c>
      <c r="F61" s="10"/>
      <c r="G61" s="10" t="s">
        <v>39</v>
      </c>
      <c r="H61" s="10"/>
      <c r="I61" s="10"/>
      <c r="J61" s="10" t="s">
        <v>50</v>
      </c>
      <c r="K61" s="34">
        <v>10230</v>
      </c>
      <c r="L61" s="34">
        <v>9980</v>
      </c>
      <c r="M61" s="35">
        <v>0.05</v>
      </c>
      <c r="Q61" s="33">
        <v>3126</v>
      </c>
      <c r="U61" s="33">
        <v>5399</v>
      </c>
      <c r="Y61" s="33">
        <v>6410</v>
      </c>
      <c r="AC61" s="33">
        <v>9980</v>
      </c>
      <c r="AD61" s="36"/>
      <c r="AE61" s="33" t="s">
        <v>41</v>
      </c>
      <c r="AF61" s="39"/>
      <c r="AG61" s="38">
        <f t="shared" si="1"/>
        <v>0.97556207233626591</v>
      </c>
    </row>
    <row r="62" spans="1:33" s="33" customFormat="1" ht="38.25">
      <c r="A62" s="31"/>
      <c r="B62" s="32"/>
      <c r="C62" s="32"/>
      <c r="D62" s="10" t="s">
        <v>54</v>
      </c>
      <c r="E62" s="10" t="s">
        <v>49</v>
      </c>
      <c r="F62" s="10"/>
      <c r="G62" s="10" t="s">
        <v>39</v>
      </c>
      <c r="H62" s="10"/>
      <c r="I62" s="10"/>
      <c r="J62" s="10" t="s">
        <v>58</v>
      </c>
      <c r="K62" s="34">
        <v>1080</v>
      </c>
      <c r="L62" s="34">
        <v>1053</v>
      </c>
      <c r="M62" s="35">
        <v>0.05</v>
      </c>
      <c r="Q62" s="33">
        <v>208</v>
      </c>
      <c r="U62" s="33">
        <v>359</v>
      </c>
      <c r="Y62" s="33">
        <v>683</v>
      </c>
      <c r="AC62" s="33">
        <v>1053</v>
      </c>
      <c r="AD62" s="36"/>
      <c r="AE62" s="33" t="s">
        <v>41</v>
      </c>
      <c r="AF62" s="39"/>
      <c r="AG62" s="38">
        <f t="shared" si="1"/>
        <v>0.97499999999999998</v>
      </c>
    </row>
    <row r="63" spans="1:33" s="45" customFormat="1" ht="39" thickBot="1">
      <c r="A63" s="40"/>
      <c r="B63" s="41"/>
      <c r="C63" s="41"/>
      <c r="D63" s="42" t="s">
        <v>57</v>
      </c>
      <c r="E63" s="42" t="s">
        <v>49</v>
      </c>
      <c r="F63" s="42"/>
      <c r="G63" s="42" t="s">
        <v>39</v>
      </c>
      <c r="H63" s="42"/>
      <c r="I63" s="42"/>
      <c r="J63" s="42" t="s">
        <v>58</v>
      </c>
      <c r="K63" s="43">
        <v>580</v>
      </c>
      <c r="L63" s="43">
        <v>604</v>
      </c>
      <c r="M63" s="44">
        <v>0.05</v>
      </c>
      <c r="Q63" s="45">
        <v>165</v>
      </c>
      <c r="U63" s="45">
        <v>285</v>
      </c>
      <c r="Y63" s="45">
        <v>411</v>
      </c>
      <c r="AC63" s="45">
        <v>604</v>
      </c>
      <c r="AD63" s="46"/>
      <c r="AE63" s="45" t="s">
        <v>41</v>
      </c>
      <c r="AF63" s="47"/>
      <c r="AG63" s="48">
        <f t="shared" si="1"/>
        <v>1.0413793103448277</v>
      </c>
    </row>
    <row r="64" spans="1:33" s="25" customFormat="1" ht="61.5" customHeight="1">
      <c r="A64" s="22">
        <v>6</v>
      </c>
      <c r="B64" s="23" t="s">
        <v>69</v>
      </c>
      <c r="C64" s="23" t="s">
        <v>37</v>
      </c>
      <c r="D64" s="24"/>
      <c r="E64" s="24" t="s">
        <v>38</v>
      </c>
      <c r="F64" s="24"/>
      <c r="G64" s="24" t="s">
        <v>39</v>
      </c>
      <c r="H64" s="24"/>
      <c r="I64" s="24"/>
      <c r="J64" s="25" t="s">
        <v>40</v>
      </c>
      <c r="K64" s="26">
        <v>417</v>
      </c>
      <c r="L64" s="26">
        <v>416</v>
      </c>
      <c r="M64" s="27">
        <v>0.01</v>
      </c>
      <c r="N64" s="25">
        <v>419</v>
      </c>
      <c r="O64" s="25">
        <v>419</v>
      </c>
      <c r="P64" s="25">
        <v>413</v>
      </c>
      <c r="Q64" s="25">
        <f t="shared" si="3"/>
        <v>417</v>
      </c>
      <c r="R64" s="25">
        <v>413</v>
      </c>
      <c r="S64" s="25">
        <v>413</v>
      </c>
      <c r="T64" s="25">
        <v>413</v>
      </c>
      <c r="U64" s="25">
        <f>(N64+O64+P64+R64+S64+T64)/6</f>
        <v>415</v>
      </c>
      <c r="V64" s="25">
        <v>413</v>
      </c>
      <c r="W64" s="25">
        <v>413</v>
      </c>
      <c r="X64" s="25">
        <v>421</v>
      </c>
      <c r="Y64" s="25">
        <f>(X64+W64+V64+T64+S64+R64+P64+O64+N64)/9</f>
        <v>415.22222222222223</v>
      </c>
      <c r="Z64" s="25">
        <v>417</v>
      </c>
      <c r="AA64" s="25">
        <v>418</v>
      </c>
      <c r="AB64" s="25">
        <v>420</v>
      </c>
      <c r="AC64" s="25">
        <f t="shared" si="2"/>
        <v>416</v>
      </c>
      <c r="AD64" s="28"/>
      <c r="AE64" s="25" t="s">
        <v>41</v>
      </c>
      <c r="AF64" s="29"/>
      <c r="AG64" s="30">
        <f t="shared" si="1"/>
        <v>0.99760191846522783</v>
      </c>
    </row>
    <row r="65" spans="1:33" s="33" customFormat="1" ht="72.75" customHeight="1">
      <c r="A65" s="31"/>
      <c r="B65" s="32"/>
      <c r="C65" s="32"/>
      <c r="D65" s="10"/>
      <c r="E65" s="10" t="s">
        <v>42</v>
      </c>
      <c r="F65" s="10"/>
      <c r="G65" s="10" t="s">
        <v>39</v>
      </c>
      <c r="H65" s="10"/>
      <c r="I65" s="10"/>
      <c r="J65" s="33" t="s">
        <v>40</v>
      </c>
      <c r="K65" s="34">
        <v>3</v>
      </c>
      <c r="L65" s="50">
        <v>2</v>
      </c>
      <c r="M65" s="35">
        <v>0</v>
      </c>
      <c r="N65" s="33">
        <v>3</v>
      </c>
      <c r="O65" s="33">
        <v>3</v>
      </c>
      <c r="P65" s="33">
        <v>3</v>
      </c>
      <c r="Q65" s="33">
        <f t="shared" si="3"/>
        <v>3</v>
      </c>
      <c r="R65" s="33">
        <v>3</v>
      </c>
      <c r="S65" s="33">
        <v>3</v>
      </c>
      <c r="T65" s="33">
        <v>3</v>
      </c>
      <c r="U65" s="33">
        <f>(N65+O65+P65+R65+S65+T65)/6</f>
        <v>3</v>
      </c>
      <c r="V65" s="33">
        <v>3</v>
      </c>
      <c r="W65" s="33">
        <v>3</v>
      </c>
      <c r="X65" s="33">
        <v>2</v>
      </c>
      <c r="Y65" s="33">
        <f>(X65+W65+V65+T65+S65+R65+P65+O65+N65)/9</f>
        <v>2.8888888888888888</v>
      </c>
      <c r="Z65" s="33">
        <v>1</v>
      </c>
      <c r="AA65" s="33">
        <v>1</v>
      </c>
      <c r="AB65" s="33">
        <v>1</v>
      </c>
      <c r="AC65" s="33">
        <f t="shared" si="2"/>
        <v>2.4166666666666665</v>
      </c>
      <c r="AD65" s="36">
        <f>L65/K65*100%-100%</f>
        <v>-0.33333333333333337</v>
      </c>
      <c r="AE65" s="33" t="s">
        <v>61</v>
      </c>
      <c r="AF65" s="37" t="s">
        <v>70</v>
      </c>
      <c r="AG65" s="38">
        <f t="shared" si="1"/>
        <v>0.66666666666666663</v>
      </c>
    </row>
    <row r="66" spans="1:33" s="33" customFormat="1" ht="108.75" customHeight="1">
      <c r="A66" s="31"/>
      <c r="B66" s="32"/>
      <c r="C66" s="32" t="s">
        <v>47</v>
      </c>
      <c r="D66" s="10" t="s">
        <v>48</v>
      </c>
      <c r="E66" s="10" t="s">
        <v>49</v>
      </c>
      <c r="F66" s="10"/>
      <c r="G66" s="10" t="s">
        <v>39</v>
      </c>
      <c r="H66" s="10"/>
      <c r="I66" s="10"/>
      <c r="J66" s="10" t="s">
        <v>50</v>
      </c>
      <c r="K66" s="34">
        <v>1200</v>
      </c>
      <c r="L66" s="34">
        <v>1200</v>
      </c>
      <c r="M66" s="35">
        <v>0.05</v>
      </c>
      <c r="Q66" s="33">
        <v>720</v>
      </c>
      <c r="U66" s="33">
        <v>1200</v>
      </c>
      <c r="V66" s="34"/>
      <c r="Y66" s="33">
        <v>1200</v>
      </c>
      <c r="AC66" s="33">
        <v>1200</v>
      </c>
      <c r="AD66" s="36"/>
      <c r="AE66" s="33" t="s">
        <v>41</v>
      </c>
      <c r="AF66" s="37"/>
      <c r="AG66" s="38">
        <f t="shared" si="1"/>
        <v>1</v>
      </c>
    </row>
    <row r="67" spans="1:33" s="33" customFormat="1" ht="38.25">
      <c r="A67" s="31"/>
      <c r="B67" s="32"/>
      <c r="C67" s="32"/>
      <c r="D67" s="10" t="s">
        <v>51</v>
      </c>
      <c r="E67" s="10" t="s">
        <v>49</v>
      </c>
      <c r="F67" s="10"/>
      <c r="G67" s="10" t="s">
        <v>39</v>
      </c>
      <c r="H67" s="10"/>
      <c r="I67" s="10"/>
      <c r="J67" s="10" t="s">
        <v>50</v>
      </c>
      <c r="K67" s="34">
        <v>6820</v>
      </c>
      <c r="L67" s="34">
        <v>6820</v>
      </c>
      <c r="M67" s="35">
        <v>0.05</v>
      </c>
      <c r="Q67" s="33">
        <v>2520</v>
      </c>
      <c r="U67" s="33">
        <v>4200</v>
      </c>
      <c r="V67" s="34"/>
      <c r="Y67" s="33">
        <v>6820</v>
      </c>
      <c r="AC67" s="33">
        <v>6820</v>
      </c>
      <c r="AD67" s="36"/>
      <c r="AE67" s="33" t="s">
        <v>41</v>
      </c>
      <c r="AF67" s="37"/>
      <c r="AG67" s="38">
        <f t="shared" si="1"/>
        <v>1</v>
      </c>
    </row>
    <row r="68" spans="1:33" s="33" customFormat="1" ht="38.25">
      <c r="A68" s="31"/>
      <c r="B68" s="32"/>
      <c r="C68" s="32"/>
      <c r="D68" s="10" t="s">
        <v>52</v>
      </c>
      <c r="E68" s="10" t="s">
        <v>49</v>
      </c>
      <c r="F68" s="10"/>
      <c r="G68" s="10" t="s">
        <v>39</v>
      </c>
      <c r="H68" s="10"/>
      <c r="I68" s="10"/>
      <c r="J68" s="10" t="s">
        <v>50</v>
      </c>
      <c r="K68" s="34">
        <v>4980</v>
      </c>
      <c r="L68" s="34">
        <v>4980</v>
      </c>
      <c r="M68" s="35">
        <v>0.05</v>
      </c>
      <c r="Q68" s="33">
        <v>1620</v>
      </c>
      <c r="U68" s="33">
        <v>2700</v>
      </c>
      <c r="V68" s="34"/>
      <c r="Y68" s="33">
        <v>4980</v>
      </c>
      <c r="AC68" s="33">
        <v>4980</v>
      </c>
      <c r="AD68" s="36"/>
      <c r="AE68" s="33" t="s">
        <v>41</v>
      </c>
      <c r="AF68" s="37"/>
      <c r="AG68" s="38">
        <f t="shared" si="1"/>
        <v>1</v>
      </c>
    </row>
    <row r="69" spans="1:33" s="33" customFormat="1" ht="52.5" customHeight="1">
      <c r="A69" s="31"/>
      <c r="B69" s="32"/>
      <c r="C69" s="32"/>
      <c r="D69" s="10" t="s">
        <v>57</v>
      </c>
      <c r="E69" s="10" t="s">
        <v>49</v>
      </c>
      <c r="F69" s="10"/>
      <c r="G69" s="10" t="s">
        <v>39</v>
      </c>
      <c r="H69" s="10"/>
      <c r="I69" s="10"/>
      <c r="J69" s="10" t="s">
        <v>50</v>
      </c>
      <c r="K69" s="34">
        <v>300</v>
      </c>
      <c r="L69" s="34">
        <v>300</v>
      </c>
      <c r="M69" s="35">
        <v>0.05</v>
      </c>
      <c r="Q69" s="33">
        <v>180</v>
      </c>
      <c r="U69" s="33">
        <v>240</v>
      </c>
      <c r="V69" s="34"/>
      <c r="Y69" s="33">
        <v>300</v>
      </c>
      <c r="AC69" s="33">
        <v>300</v>
      </c>
      <c r="AD69" s="36"/>
      <c r="AE69" s="33" t="s">
        <v>56</v>
      </c>
      <c r="AF69" s="39"/>
      <c r="AG69" s="38">
        <f t="shared" si="1"/>
        <v>1</v>
      </c>
    </row>
    <row r="70" spans="1:33" s="45" customFormat="1" ht="54.75" customHeight="1" thickBot="1">
      <c r="A70" s="40"/>
      <c r="B70" s="41"/>
      <c r="C70" s="41"/>
      <c r="D70" s="42" t="s">
        <v>53</v>
      </c>
      <c r="E70" s="42" t="s">
        <v>49</v>
      </c>
      <c r="F70" s="42"/>
      <c r="G70" s="42" t="s">
        <v>39</v>
      </c>
      <c r="H70" s="42"/>
      <c r="I70" s="42"/>
      <c r="J70" s="42" t="s">
        <v>58</v>
      </c>
      <c r="K70" s="43">
        <v>4750</v>
      </c>
      <c r="L70" s="43">
        <v>4750</v>
      </c>
      <c r="M70" s="44">
        <v>0.05</v>
      </c>
      <c r="Q70" s="45">
        <v>2800</v>
      </c>
      <c r="U70" s="45">
        <v>3840</v>
      </c>
      <c r="V70" s="43"/>
      <c r="Y70" s="45">
        <v>4750</v>
      </c>
      <c r="AC70" s="45">
        <v>4750</v>
      </c>
      <c r="AD70" s="46"/>
      <c r="AE70" s="45" t="s">
        <v>56</v>
      </c>
      <c r="AF70" s="47"/>
      <c r="AG70" s="48">
        <f t="shared" si="1"/>
        <v>1</v>
      </c>
    </row>
    <row r="71" spans="1:33" s="25" customFormat="1" ht="56.25" customHeight="1">
      <c r="A71" s="22">
        <v>7</v>
      </c>
      <c r="B71" s="23" t="s">
        <v>71</v>
      </c>
      <c r="C71" s="29" t="s">
        <v>37</v>
      </c>
      <c r="D71" s="24"/>
      <c r="E71" s="24" t="s">
        <v>38</v>
      </c>
      <c r="F71" s="24"/>
      <c r="G71" s="24" t="s">
        <v>39</v>
      </c>
      <c r="H71" s="24"/>
      <c r="I71" s="24"/>
      <c r="J71" s="25" t="s">
        <v>40</v>
      </c>
      <c r="K71" s="26">
        <v>44</v>
      </c>
      <c r="L71" s="26">
        <v>44</v>
      </c>
      <c r="M71" s="27">
        <v>0.05</v>
      </c>
      <c r="N71" s="25">
        <v>47</v>
      </c>
      <c r="O71" s="25">
        <v>47</v>
      </c>
      <c r="P71" s="25">
        <v>47</v>
      </c>
      <c r="Q71" s="25">
        <f t="shared" si="3"/>
        <v>47</v>
      </c>
      <c r="R71" s="25">
        <v>46</v>
      </c>
      <c r="S71" s="25">
        <v>46</v>
      </c>
      <c r="T71" s="25">
        <v>46</v>
      </c>
      <c r="U71" s="25">
        <f>(N71+O71+P71+R71+S71+T71)/6</f>
        <v>46.5</v>
      </c>
      <c r="V71" s="25">
        <v>46</v>
      </c>
      <c r="W71" s="25">
        <v>46</v>
      </c>
      <c r="X71" s="25">
        <v>39</v>
      </c>
      <c r="Y71" s="25">
        <f>(X71+W71+V71+T71+S71+R71+P71+O71+N71)/9</f>
        <v>45.555555555555557</v>
      </c>
      <c r="Z71" s="25">
        <v>40</v>
      </c>
      <c r="AA71" s="25">
        <v>40</v>
      </c>
      <c r="AB71" s="25">
        <v>40</v>
      </c>
      <c r="AC71" s="25">
        <f t="shared" si="2"/>
        <v>44.166666666666664</v>
      </c>
      <c r="AD71" s="28"/>
      <c r="AE71" s="25" t="s">
        <v>41</v>
      </c>
      <c r="AF71" s="29"/>
      <c r="AG71" s="30">
        <f t="shared" si="1"/>
        <v>1</v>
      </c>
    </row>
    <row r="72" spans="1:33" s="33" customFormat="1" ht="57" customHeight="1">
      <c r="A72" s="31"/>
      <c r="B72" s="32"/>
      <c r="C72" s="37" t="s">
        <v>43</v>
      </c>
      <c r="D72" s="10"/>
      <c r="E72" s="10" t="s">
        <v>38</v>
      </c>
      <c r="F72" s="10"/>
      <c r="G72" s="10" t="s">
        <v>39</v>
      </c>
      <c r="H72" s="10"/>
      <c r="I72" s="10"/>
      <c r="J72" s="33" t="s">
        <v>40</v>
      </c>
      <c r="K72" s="34">
        <v>70</v>
      </c>
      <c r="L72" s="34">
        <v>70</v>
      </c>
      <c r="M72" s="35">
        <v>0.02</v>
      </c>
      <c r="N72" s="33">
        <v>73</v>
      </c>
      <c r="O72" s="33">
        <v>74</v>
      </c>
      <c r="P72" s="33">
        <v>73</v>
      </c>
      <c r="Q72" s="33">
        <f t="shared" si="3"/>
        <v>73.333333333333329</v>
      </c>
      <c r="R72" s="33">
        <v>73</v>
      </c>
      <c r="S72" s="33">
        <v>73</v>
      </c>
      <c r="T72" s="33">
        <v>73</v>
      </c>
      <c r="U72" s="33">
        <f>(N72+O72+P72+R72+S72+T72)/6</f>
        <v>73.166666666666671</v>
      </c>
      <c r="V72" s="33">
        <v>73</v>
      </c>
      <c r="W72" s="33">
        <v>73</v>
      </c>
      <c r="X72" s="33">
        <v>64</v>
      </c>
      <c r="Y72" s="33">
        <f>(X72+W72+V72+T72+S72+R72+P72+O72+N72)/9</f>
        <v>72.111111111111114</v>
      </c>
      <c r="Z72" s="33">
        <v>64</v>
      </c>
      <c r="AA72" s="33">
        <v>63</v>
      </c>
      <c r="AB72" s="33">
        <v>63</v>
      </c>
      <c r="AC72" s="33">
        <f t="shared" si="2"/>
        <v>69.916666666666671</v>
      </c>
      <c r="AD72" s="36"/>
      <c r="AE72" s="33" t="s">
        <v>41</v>
      </c>
      <c r="AF72" s="37"/>
      <c r="AG72" s="38">
        <f t="shared" ref="AG72:AG137" si="14">L72/K72</f>
        <v>1</v>
      </c>
    </row>
    <row r="73" spans="1:33" s="33" customFormat="1" ht="38.25" customHeight="1">
      <c r="A73" s="31"/>
      <c r="B73" s="32"/>
      <c r="C73" s="32" t="s">
        <v>47</v>
      </c>
      <c r="D73" s="10" t="s">
        <v>48</v>
      </c>
      <c r="E73" s="10" t="s">
        <v>49</v>
      </c>
      <c r="F73" s="10"/>
      <c r="G73" s="10" t="s">
        <v>39</v>
      </c>
      <c r="H73" s="10"/>
      <c r="I73" s="10"/>
      <c r="J73" s="10" t="s">
        <v>50</v>
      </c>
      <c r="K73" s="34">
        <v>2595</v>
      </c>
      <c r="L73" s="34">
        <v>2595</v>
      </c>
      <c r="M73" s="35">
        <v>0.05</v>
      </c>
      <c r="Q73" s="33">
        <v>900</v>
      </c>
      <c r="U73" s="33">
        <v>1500</v>
      </c>
      <c r="Y73" s="33">
        <v>1800</v>
      </c>
      <c r="AC73" s="33">
        <v>2595</v>
      </c>
      <c r="AD73" s="36"/>
      <c r="AE73" s="33" t="s">
        <v>56</v>
      </c>
      <c r="AF73" s="39"/>
      <c r="AG73" s="38">
        <f t="shared" si="14"/>
        <v>1</v>
      </c>
    </row>
    <row r="74" spans="1:33" s="33" customFormat="1" ht="38.25">
      <c r="A74" s="31"/>
      <c r="B74" s="32"/>
      <c r="C74" s="32"/>
      <c r="D74" s="10" t="s">
        <v>51</v>
      </c>
      <c r="E74" s="10" t="s">
        <v>49</v>
      </c>
      <c r="F74" s="10"/>
      <c r="G74" s="10" t="s">
        <v>39</v>
      </c>
      <c r="H74" s="10"/>
      <c r="I74" s="10"/>
      <c r="J74" s="10" t="s">
        <v>50</v>
      </c>
      <c r="K74" s="34">
        <v>1035</v>
      </c>
      <c r="L74" s="34">
        <v>1035</v>
      </c>
      <c r="M74" s="35">
        <v>0.05</v>
      </c>
      <c r="Q74" s="33">
        <v>360</v>
      </c>
      <c r="U74" s="33">
        <v>600</v>
      </c>
      <c r="Y74" s="33">
        <v>728</v>
      </c>
      <c r="AC74" s="33">
        <v>1035</v>
      </c>
      <c r="AD74" s="36"/>
      <c r="AE74" s="33" t="s">
        <v>41</v>
      </c>
      <c r="AF74" s="39"/>
      <c r="AG74" s="38">
        <f t="shared" si="14"/>
        <v>1</v>
      </c>
    </row>
    <row r="75" spans="1:33" s="45" customFormat="1" ht="39" thickBot="1">
      <c r="A75" s="40"/>
      <c r="B75" s="41"/>
      <c r="C75" s="41"/>
      <c r="D75" s="42" t="s">
        <v>54</v>
      </c>
      <c r="E75" s="42" t="s">
        <v>49</v>
      </c>
      <c r="F75" s="42"/>
      <c r="G75" s="42" t="s">
        <v>39</v>
      </c>
      <c r="H75" s="42"/>
      <c r="I75" s="42"/>
      <c r="J75" s="42" t="s">
        <v>58</v>
      </c>
      <c r="K75" s="43">
        <v>1050</v>
      </c>
      <c r="L75" s="43">
        <v>1050</v>
      </c>
      <c r="M75" s="44">
        <v>0.05</v>
      </c>
      <c r="Q75" s="45">
        <v>360</v>
      </c>
      <c r="U75" s="45">
        <v>600</v>
      </c>
      <c r="Y75" s="45">
        <v>728</v>
      </c>
      <c r="AC75" s="45">
        <v>1050</v>
      </c>
      <c r="AD75" s="46"/>
      <c r="AE75" s="45" t="s">
        <v>41</v>
      </c>
      <c r="AF75" s="47"/>
      <c r="AG75" s="48">
        <f t="shared" si="14"/>
        <v>1</v>
      </c>
    </row>
    <row r="76" spans="1:33" s="25" customFormat="1" ht="25.5">
      <c r="A76" s="22">
        <v>8</v>
      </c>
      <c r="B76" s="23" t="s">
        <v>72</v>
      </c>
      <c r="C76" s="23" t="s">
        <v>73</v>
      </c>
      <c r="D76" s="24"/>
      <c r="E76" s="24"/>
      <c r="F76" s="24"/>
      <c r="G76" s="24" t="s">
        <v>39</v>
      </c>
      <c r="H76" s="24" t="s">
        <v>74</v>
      </c>
      <c r="I76" s="24" t="s">
        <v>75</v>
      </c>
      <c r="J76" s="25" t="s">
        <v>40</v>
      </c>
      <c r="K76" s="26">
        <v>11</v>
      </c>
      <c r="L76" s="26">
        <v>12</v>
      </c>
      <c r="M76" s="27">
        <v>0.05</v>
      </c>
      <c r="N76" s="25">
        <v>11</v>
      </c>
      <c r="O76" s="25">
        <v>11</v>
      </c>
      <c r="P76" s="25">
        <v>11</v>
      </c>
      <c r="Q76" s="25">
        <f>(N76+O76+P76)/3</f>
        <v>11</v>
      </c>
      <c r="R76" s="25">
        <v>13</v>
      </c>
      <c r="S76" s="25">
        <v>13</v>
      </c>
      <c r="T76" s="25">
        <v>13</v>
      </c>
      <c r="U76" s="25">
        <f>(N76+O76+P76+R76+S76+T76)/6</f>
        <v>12</v>
      </c>
      <c r="V76" s="25">
        <v>12</v>
      </c>
      <c r="W76" s="25">
        <v>12</v>
      </c>
      <c r="X76" s="25">
        <v>11</v>
      </c>
      <c r="Y76" s="25">
        <f t="shared" ref="Y76:Y176" si="15">(X76+W76+V76+T76+S76+R76+P76+O76+N76)/9</f>
        <v>11.888888888888889</v>
      </c>
      <c r="Z76" s="25">
        <v>12</v>
      </c>
      <c r="AA76" s="25">
        <v>11</v>
      </c>
      <c r="AB76" s="25">
        <v>11</v>
      </c>
      <c r="AC76" s="25">
        <f t="shared" ref="AC76:AC138" si="16">(AB76+AA76+Z76+X76+W76+V76+T76+S76+R76+P76+O76+N76)/12</f>
        <v>11.75</v>
      </c>
      <c r="AD76" s="28">
        <f>L76/K76*100%-100%-M76</f>
        <v>4.0909090909090826E-2</v>
      </c>
      <c r="AE76" s="25" t="s">
        <v>41</v>
      </c>
      <c r="AF76" s="29"/>
      <c r="AG76" s="30">
        <f t="shared" si="14"/>
        <v>1.0909090909090908</v>
      </c>
    </row>
    <row r="77" spans="1:33" s="33" customFormat="1" ht="66.75" customHeight="1">
      <c r="A77" s="31"/>
      <c r="B77" s="32"/>
      <c r="C77" s="32"/>
      <c r="D77" s="10"/>
      <c r="E77" s="10"/>
      <c r="F77" s="10"/>
      <c r="G77" s="10" t="s">
        <v>39</v>
      </c>
      <c r="H77" s="10" t="s">
        <v>76</v>
      </c>
      <c r="I77" s="10" t="s">
        <v>75</v>
      </c>
      <c r="J77" s="33" t="s">
        <v>40</v>
      </c>
      <c r="K77" s="34">
        <v>13</v>
      </c>
      <c r="L77" s="34">
        <v>14</v>
      </c>
      <c r="M77" s="35">
        <v>0.05</v>
      </c>
      <c r="N77" s="33">
        <v>14</v>
      </c>
      <c r="O77" s="33">
        <v>13</v>
      </c>
      <c r="P77" s="33">
        <v>13</v>
      </c>
      <c r="Q77" s="33">
        <f>(N77+O77+P77)/3</f>
        <v>13.333333333333334</v>
      </c>
      <c r="R77" s="33">
        <v>13</v>
      </c>
      <c r="S77" s="33">
        <v>13</v>
      </c>
      <c r="T77" s="33">
        <v>13</v>
      </c>
      <c r="U77" s="33">
        <f>(N77+O77+P77+R77+S77+T77)/6</f>
        <v>13.166666666666666</v>
      </c>
      <c r="V77" s="33">
        <v>13</v>
      </c>
      <c r="W77" s="33">
        <v>10</v>
      </c>
      <c r="X77" s="33">
        <v>15</v>
      </c>
      <c r="Y77" s="33">
        <f t="shared" si="15"/>
        <v>13</v>
      </c>
      <c r="Z77" s="33">
        <v>15</v>
      </c>
      <c r="AA77" s="33">
        <v>15</v>
      </c>
      <c r="AB77" s="33">
        <v>15</v>
      </c>
      <c r="AC77" s="33">
        <f t="shared" si="16"/>
        <v>13.5</v>
      </c>
      <c r="AD77" s="36">
        <f>L77/K77*100%-100%-M77</f>
        <v>2.6923076923076869E-2</v>
      </c>
      <c r="AE77" s="33" t="s">
        <v>41</v>
      </c>
      <c r="AF77" s="37"/>
      <c r="AG77" s="38">
        <f t="shared" si="14"/>
        <v>1.0769230769230769</v>
      </c>
    </row>
    <row r="78" spans="1:33" s="33" customFormat="1" ht="38.25">
      <c r="A78" s="31"/>
      <c r="B78" s="32"/>
      <c r="C78" s="32" t="s">
        <v>77</v>
      </c>
      <c r="D78" s="10"/>
      <c r="E78" s="10" t="s">
        <v>46</v>
      </c>
      <c r="F78" s="10"/>
      <c r="G78" s="10"/>
      <c r="H78" s="10" t="s">
        <v>74</v>
      </c>
      <c r="I78" s="10" t="s">
        <v>75</v>
      </c>
      <c r="J78" s="33" t="s">
        <v>40</v>
      </c>
      <c r="K78" s="34">
        <v>11</v>
      </c>
      <c r="L78" s="34">
        <v>12</v>
      </c>
      <c r="M78" s="35">
        <v>0.05</v>
      </c>
      <c r="N78" s="33">
        <v>11</v>
      </c>
      <c r="O78" s="33">
        <v>11</v>
      </c>
      <c r="P78" s="33">
        <v>11</v>
      </c>
      <c r="Q78" s="33">
        <f>(N78+O78+P78)/3</f>
        <v>11</v>
      </c>
      <c r="R78" s="33">
        <v>13</v>
      </c>
      <c r="S78" s="33">
        <v>13</v>
      </c>
      <c r="T78" s="33">
        <v>13</v>
      </c>
      <c r="U78" s="33">
        <f>(N78+O78+P78+R78+S78+T78)/6</f>
        <v>12</v>
      </c>
      <c r="V78" s="33">
        <v>12</v>
      </c>
      <c r="W78" s="33">
        <v>12</v>
      </c>
      <c r="X78" s="33">
        <v>11</v>
      </c>
      <c r="Y78" s="33">
        <f t="shared" si="15"/>
        <v>11.888888888888889</v>
      </c>
      <c r="Z78" s="33">
        <v>12</v>
      </c>
      <c r="AA78" s="33">
        <v>11</v>
      </c>
      <c r="AB78" s="33">
        <v>11</v>
      </c>
      <c r="AC78" s="33">
        <f t="shared" si="16"/>
        <v>11.75</v>
      </c>
      <c r="AD78" s="36">
        <f>L78/K78*100%-100%-M78</f>
        <v>4.0909090909090826E-2</v>
      </c>
      <c r="AE78" s="33" t="s">
        <v>41</v>
      </c>
      <c r="AF78" s="37"/>
      <c r="AG78" s="38">
        <f t="shared" si="14"/>
        <v>1.0909090909090908</v>
      </c>
    </row>
    <row r="79" spans="1:33" s="33" customFormat="1" ht="66.75" customHeight="1">
      <c r="A79" s="31"/>
      <c r="B79" s="32"/>
      <c r="C79" s="32"/>
      <c r="D79" s="10"/>
      <c r="E79" s="10" t="s">
        <v>38</v>
      </c>
      <c r="F79" s="10"/>
      <c r="G79" s="10"/>
      <c r="H79" s="10" t="s">
        <v>76</v>
      </c>
      <c r="I79" s="10" t="s">
        <v>75</v>
      </c>
      <c r="J79" s="33" t="s">
        <v>40</v>
      </c>
      <c r="K79" s="34">
        <v>13</v>
      </c>
      <c r="L79" s="34">
        <v>14</v>
      </c>
      <c r="M79" s="35">
        <v>0.05</v>
      </c>
      <c r="N79" s="33">
        <v>14</v>
      </c>
      <c r="O79" s="33">
        <v>13</v>
      </c>
      <c r="P79" s="33">
        <v>13</v>
      </c>
      <c r="Q79" s="33">
        <f>(N79+O79+P79)/3</f>
        <v>13.333333333333334</v>
      </c>
      <c r="R79" s="33">
        <v>13</v>
      </c>
      <c r="S79" s="33">
        <v>13</v>
      </c>
      <c r="T79" s="33">
        <v>13</v>
      </c>
      <c r="U79" s="33">
        <f>(N79+O79+P79+R79+S79+T79)/6</f>
        <v>13.166666666666666</v>
      </c>
      <c r="V79" s="33">
        <v>13</v>
      </c>
      <c r="W79" s="33">
        <v>10</v>
      </c>
      <c r="X79" s="33">
        <v>15</v>
      </c>
      <c r="Y79" s="33">
        <f t="shared" si="15"/>
        <v>13</v>
      </c>
      <c r="Z79" s="33">
        <v>15</v>
      </c>
      <c r="AA79" s="33">
        <v>15</v>
      </c>
      <c r="AB79" s="33">
        <v>15</v>
      </c>
      <c r="AC79" s="33">
        <f t="shared" si="16"/>
        <v>13.5</v>
      </c>
      <c r="AD79" s="36">
        <f>L79/K79*100%-100%-M79</f>
        <v>2.6923076923076869E-2</v>
      </c>
      <c r="AE79" s="33" t="s">
        <v>41</v>
      </c>
      <c r="AF79" s="37"/>
      <c r="AG79" s="38">
        <f t="shared" si="14"/>
        <v>1.0769230769230769</v>
      </c>
    </row>
    <row r="80" spans="1:33" s="45" customFormat="1" ht="59.25" customHeight="1" thickBot="1">
      <c r="A80" s="40"/>
      <c r="B80" s="41"/>
      <c r="C80" s="49" t="s">
        <v>37</v>
      </c>
      <c r="D80" s="42"/>
      <c r="E80" s="42" t="s">
        <v>38</v>
      </c>
      <c r="F80" s="42"/>
      <c r="G80" s="42" t="s">
        <v>39</v>
      </c>
      <c r="H80" s="42"/>
      <c r="I80" s="42"/>
      <c r="J80" s="45" t="s">
        <v>40</v>
      </c>
      <c r="K80" s="43">
        <v>12</v>
      </c>
      <c r="L80" s="43">
        <v>13</v>
      </c>
      <c r="M80" s="44">
        <v>0.1</v>
      </c>
      <c r="N80" s="45">
        <v>12</v>
      </c>
      <c r="O80" s="45">
        <v>12</v>
      </c>
      <c r="P80" s="45">
        <v>12</v>
      </c>
      <c r="Q80" s="45">
        <f>(N80+O80+P80)/3</f>
        <v>12</v>
      </c>
      <c r="R80" s="45">
        <v>12</v>
      </c>
      <c r="S80" s="45">
        <v>12</v>
      </c>
      <c r="T80" s="45">
        <v>12</v>
      </c>
      <c r="U80" s="45">
        <f>(N80+O80+P80+R80+S80+T80)/6</f>
        <v>12</v>
      </c>
      <c r="V80" s="45">
        <v>12</v>
      </c>
      <c r="W80" s="45">
        <v>12</v>
      </c>
      <c r="X80" s="45">
        <v>14</v>
      </c>
      <c r="Y80" s="45">
        <f>(X80+W80+V80+T80+S80+R80+P80+O80+N80)/9</f>
        <v>12.222222222222221</v>
      </c>
      <c r="Z80" s="45">
        <v>15</v>
      </c>
      <c r="AA80" s="45">
        <v>15</v>
      </c>
      <c r="AB80" s="45">
        <v>15</v>
      </c>
      <c r="AC80" s="45">
        <f t="shared" si="16"/>
        <v>12.916666666666666</v>
      </c>
      <c r="AD80" s="46"/>
      <c r="AE80" s="45" t="s">
        <v>41</v>
      </c>
      <c r="AF80" s="49"/>
      <c r="AG80" s="48">
        <f t="shared" si="14"/>
        <v>1.0833333333333333</v>
      </c>
    </row>
    <row r="81" spans="1:33" s="25" customFormat="1" ht="39" customHeight="1">
      <c r="A81" s="22">
        <v>9</v>
      </c>
      <c r="B81" s="23" t="s">
        <v>78</v>
      </c>
      <c r="C81" s="23" t="s">
        <v>37</v>
      </c>
      <c r="D81" s="24"/>
      <c r="E81" s="24" t="s">
        <v>38</v>
      </c>
      <c r="F81" s="24"/>
      <c r="G81" s="24" t="s">
        <v>39</v>
      </c>
      <c r="H81" s="24"/>
      <c r="I81" s="24"/>
      <c r="J81" s="25" t="s">
        <v>40</v>
      </c>
      <c r="K81" s="26">
        <v>20</v>
      </c>
      <c r="L81" s="26">
        <v>19</v>
      </c>
      <c r="M81" s="27">
        <v>0.1</v>
      </c>
      <c r="N81" s="25">
        <v>20</v>
      </c>
      <c r="O81" s="25">
        <v>20</v>
      </c>
      <c r="P81" s="25">
        <v>20</v>
      </c>
      <c r="Q81" s="25">
        <f t="shared" si="3"/>
        <v>20</v>
      </c>
      <c r="R81" s="25">
        <v>20</v>
      </c>
      <c r="S81" s="25">
        <v>20</v>
      </c>
      <c r="T81" s="25">
        <v>20</v>
      </c>
      <c r="U81" s="25">
        <f t="shared" si="7"/>
        <v>20</v>
      </c>
      <c r="V81" s="25">
        <v>20</v>
      </c>
      <c r="W81" s="25">
        <v>20</v>
      </c>
      <c r="X81" s="25">
        <v>17</v>
      </c>
      <c r="Y81" s="25">
        <f t="shared" si="15"/>
        <v>19.666666666666668</v>
      </c>
      <c r="Z81" s="25">
        <v>17</v>
      </c>
      <c r="AA81" s="25">
        <v>17</v>
      </c>
      <c r="AB81" s="25">
        <v>17</v>
      </c>
      <c r="AC81" s="25">
        <f t="shared" si="16"/>
        <v>19</v>
      </c>
      <c r="AD81" s="28"/>
      <c r="AE81" s="25" t="s">
        <v>41</v>
      </c>
      <c r="AF81" s="52"/>
      <c r="AG81" s="53">
        <f t="shared" si="14"/>
        <v>0.95</v>
      </c>
    </row>
    <row r="82" spans="1:33" s="33" customFormat="1" ht="15.75" customHeight="1">
      <c r="A82" s="31"/>
      <c r="B82" s="32"/>
      <c r="C82" s="32"/>
      <c r="D82" s="10"/>
      <c r="E82" s="10" t="s">
        <v>42</v>
      </c>
      <c r="F82" s="10"/>
      <c r="G82" s="10" t="s">
        <v>39</v>
      </c>
      <c r="H82" s="10"/>
      <c r="I82" s="10"/>
      <c r="J82" s="33" t="s">
        <v>40</v>
      </c>
      <c r="K82" s="34">
        <v>2</v>
      </c>
      <c r="L82" s="34">
        <v>2</v>
      </c>
      <c r="M82" s="35">
        <v>0</v>
      </c>
      <c r="N82" s="33">
        <v>2</v>
      </c>
      <c r="O82" s="33">
        <v>2</v>
      </c>
      <c r="P82" s="33">
        <v>2</v>
      </c>
      <c r="Q82" s="33">
        <f t="shared" si="3"/>
        <v>2</v>
      </c>
      <c r="R82" s="33">
        <v>2</v>
      </c>
      <c r="S82" s="33">
        <v>2</v>
      </c>
      <c r="T82" s="33">
        <v>2</v>
      </c>
      <c r="U82" s="33">
        <f t="shared" si="7"/>
        <v>2</v>
      </c>
      <c r="V82" s="33">
        <v>2</v>
      </c>
      <c r="W82" s="33">
        <v>2</v>
      </c>
      <c r="X82" s="33">
        <v>1</v>
      </c>
      <c r="Y82" s="33">
        <f t="shared" si="15"/>
        <v>1.8888888888888888</v>
      </c>
      <c r="Z82" s="33">
        <v>1</v>
      </c>
      <c r="AA82" s="33">
        <v>1</v>
      </c>
      <c r="AB82" s="33">
        <v>1</v>
      </c>
      <c r="AC82" s="33">
        <f t="shared" si="16"/>
        <v>1.6666666666666667</v>
      </c>
      <c r="AD82" s="36"/>
      <c r="AE82" s="33" t="s">
        <v>41</v>
      </c>
      <c r="AF82" s="54"/>
      <c r="AG82" s="55">
        <f t="shared" si="14"/>
        <v>1</v>
      </c>
    </row>
    <row r="83" spans="1:33" s="33" customFormat="1" ht="25.5">
      <c r="A83" s="31"/>
      <c r="B83" s="32"/>
      <c r="C83" s="32" t="s">
        <v>73</v>
      </c>
      <c r="D83" s="10"/>
      <c r="E83" s="10"/>
      <c r="F83" s="10"/>
      <c r="G83" s="10" t="s">
        <v>39</v>
      </c>
      <c r="H83" s="10" t="s">
        <v>74</v>
      </c>
      <c r="I83" s="10" t="s">
        <v>75</v>
      </c>
      <c r="J83" s="33" t="s">
        <v>40</v>
      </c>
      <c r="K83" s="34">
        <v>2</v>
      </c>
      <c r="L83" s="34">
        <v>3</v>
      </c>
      <c r="M83" s="35">
        <v>0</v>
      </c>
      <c r="N83" s="33">
        <v>1</v>
      </c>
      <c r="O83" s="33">
        <v>2</v>
      </c>
      <c r="P83" s="33">
        <v>2</v>
      </c>
      <c r="Q83" s="33">
        <f t="shared" si="3"/>
        <v>1.6666666666666667</v>
      </c>
      <c r="R83" s="33">
        <v>2</v>
      </c>
      <c r="S83" s="33">
        <v>3</v>
      </c>
      <c r="T83" s="33">
        <v>3</v>
      </c>
      <c r="U83" s="33">
        <f t="shared" si="7"/>
        <v>2.1666666666666665</v>
      </c>
      <c r="V83" s="33">
        <v>3</v>
      </c>
      <c r="W83" s="33">
        <v>3</v>
      </c>
      <c r="X83" s="33">
        <v>4</v>
      </c>
      <c r="Y83" s="33">
        <f t="shared" si="15"/>
        <v>2.5555555555555554</v>
      </c>
      <c r="Z83" s="33">
        <v>5</v>
      </c>
      <c r="AA83" s="33">
        <v>5</v>
      </c>
      <c r="AB83" s="33">
        <v>6</v>
      </c>
      <c r="AC83" s="33">
        <f t="shared" si="16"/>
        <v>3.25</v>
      </c>
      <c r="AD83" s="36">
        <f t="shared" ref="AD83:AD110" si="17">L83/K83*100%-100%</f>
        <v>0.5</v>
      </c>
      <c r="AE83" s="33" t="s">
        <v>41</v>
      </c>
      <c r="AF83" s="54"/>
      <c r="AG83" s="55">
        <f t="shared" si="14"/>
        <v>1.5</v>
      </c>
    </row>
    <row r="84" spans="1:33" s="33" customFormat="1" ht="25.5">
      <c r="A84" s="31"/>
      <c r="B84" s="32"/>
      <c r="C84" s="32"/>
      <c r="D84" s="10"/>
      <c r="E84" s="10"/>
      <c r="F84" s="10"/>
      <c r="G84" s="10" t="s">
        <v>39</v>
      </c>
      <c r="H84" s="10" t="s">
        <v>76</v>
      </c>
      <c r="I84" s="10" t="s">
        <v>75</v>
      </c>
      <c r="J84" s="33" t="s">
        <v>40</v>
      </c>
      <c r="K84" s="34">
        <v>24</v>
      </c>
      <c r="L84" s="34">
        <v>24</v>
      </c>
      <c r="M84" s="35">
        <v>0.05</v>
      </c>
      <c r="N84" s="33">
        <v>27</v>
      </c>
      <c r="O84" s="33">
        <v>27</v>
      </c>
      <c r="P84" s="33">
        <v>27</v>
      </c>
      <c r="Q84" s="33">
        <f t="shared" si="3"/>
        <v>27</v>
      </c>
      <c r="R84" s="33">
        <v>27</v>
      </c>
      <c r="S84" s="33">
        <v>27</v>
      </c>
      <c r="T84" s="33">
        <v>23</v>
      </c>
      <c r="U84" s="33">
        <f t="shared" si="7"/>
        <v>26.333333333333332</v>
      </c>
      <c r="V84" s="33">
        <v>21</v>
      </c>
      <c r="W84" s="33">
        <v>21</v>
      </c>
      <c r="X84" s="33">
        <v>21</v>
      </c>
      <c r="Y84" s="33">
        <f t="shared" si="15"/>
        <v>24.555555555555557</v>
      </c>
      <c r="Z84" s="33">
        <v>21</v>
      </c>
      <c r="AA84" s="33">
        <v>21</v>
      </c>
      <c r="AB84" s="33">
        <v>21</v>
      </c>
      <c r="AC84" s="33">
        <f t="shared" si="16"/>
        <v>23.666666666666668</v>
      </c>
      <c r="AD84" s="36"/>
      <c r="AE84" s="33" t="s">
        <v>41</v>
      </c>
      <c r="AF84" s="54"/>
      <c r="AG84" s="55">
        <f>L84/K84</f>
        <v>1</v>
      </c>
    </row>
    <row r="85" spans="1:33" s="33" customFormat="1" ht="38.25">
      <c r="A85" s="31"/>
      <c r="B85" s="32"/>
      <c r="C85" s="32" t="s">
        <v>77</v>
      </c>
      <c r="D85" s="10"/>
      <c r="E85" s="10" t="s">
        <v>38</v>
      </c>
      <c r="F85" s="10"/>
      <c r="G85" s="10"/>
      <c r="H85" s="10" t="s">
        <v>74</v>
      </c>
      <c r="I85" s="10" t="s">
        <v>75</v>
      </c>
      <c r="J85" s="33" t="s">
        <v>40</v>
      </c>
      <c r="K85" s="34">
        <v>2</v>
      </c>
      <c r="L85" s="34">
        <v>3</v>
      </c>
      <c r="M85" s="35">
        <v>0</v>
      </c>
      <c r="N85" s="33">
        <v>1</v>
      </c>
      <c r="O85" s="33">
        <v>2</v>
      </c>
      <c r="P85" s="33">
        <v>2</v>
      </c>
      <c r="Q85" s="33">
        <f t="shared" si="3"/>
        <v>1.6666666666666667</v>
      </c>
      <c r="R85" s="33">
        <v>2</v>
      </c>
      <c r="S85" s="33">
        <v>3</v>
      </c>
      <c r="T85" s="33">
        <v>3</v>
      </c>
      <c r="U85" s="33">
        <f t="shared" si="7"/>
        <v>2.1666666666666665</v>
      </c>
      <c r="V85" s="33">
        <v>3</v>
      </c>
      <c r="W85" s="33">
        <v>3</v>
      </c>
      <c r="X85" s="33">
        <v>4</v>
      </c>
      <c r="Y85" s="33">
        <f t="shared" si="15"/>
        <v>2.5555555555555554</v>
      </c>
      <c r="Z85" s="33">
        <v>5</v>
      </c>
      <c r="AA85" s="33">
        <v>5</v>
      </c>
      <c r="AB85" s="33">
        <v>6</v>
      </c>
      <c r="AC85" s="33">
        <f t="shared" si="16"/>
        <v>3.25</v>
      </c>
      <c r="AD85" s="36">
        <f t="shared" si="17"/>
        <v>0.5</v>
      </c>
      <c r="AE85" s="33" t="s">
        <v>41</v>
      </c>
      <c r="AF85" s="54"/>
      <c r="AG85" s="55">
        <f t="shared" si="14"/>
        <v>1.5</v>
      </c>
    </row>
    <row r="86" spans="1:33" s="33" customFormat="1" ht="38.25">
      <c r="A86" s="31"/>
      <c r="B86" s="32"/>
      <c r="C86" s="32"/>
      <c r="D86" s="10"/>
      <c r="E86" s="10" t="s">
        <v>38</v>
      </c>
      <c r="F86" s="10"/>
      <c r="G86" s="10"/>
      <c r="H86" s="10" t="s">
        <v>76</v>
      </c>
      <c r="I86" s="10" t="s">
        <v>75</v>
      </c>
      <c r="J86" s="33" t="s">
        <v>40</v>
      </c>
      <c r="K86" s="34">
        <v>24</v>
      </c>
      <c r="L86" s="34">
        <v>24</v>
      </c>
      <c r="M86" s="35">
        <v>0.05</v>
      </c>
      <c r="N86" s="33">
        <v>27</v>
      </c>
      <c r="O86" s="33">
        <v>27</v>
      </c>
      <c r="P86" s="33">
        <v>27</v>
      </c>
      <c r="Q86" s="33">
        <f t="shared" si="3"/>
        <v>27</v>
      </c>
      <c r="R86" s="33">
        <v>27</v>
      </c>
      <c r="S86" s="33">
        <v>27</v>
      </c>
      <c r="T86" s="33">
        <v>23</v>
      </c>
      <c r="U86" s="33">
        <f t="shared" si="7"/>
        <v>26.333333333333332</v>
      </c>
      <c r="V86" s="33">
        <v>21</v>
      </c>
      <c r="W86" s="33">
        <v>21</v>
      </c>
      <c r="X86" s="33">
        <v>21</v>
      </c>
      <c r="Y86" s="33">
        <f t="shared" si="15"/>
        <v>24.555555555555557</v>
      </c>
      <c r="Z86" s="33">
        <v>21</v>
      </c>
      <c r="AA86" s="33">
        <v>21</v>
      </c>
      <c r="AB86" s="33">
        <v>21</v>
      </c>
      <c r="AC86" s="33">
        <f t="shared" si="16"/>
        <v>23.666666666666668</v>
      </c>
      <c r="AD86" s="36"/>
      <c r="AE86" s="33" t="s">
        <v>41</v>
      </c>
      <c r="AF86" s="54"/>
      <c r="AG86" s="55">
        <f t="shared" si="14"/>
        <v>1</v>
      </c>
    </row>
    <row r="87" spans="1:33" s="33" customFormat="1" ht="38.25" customHeight="1">
      <c r="A87" s="31"/>
      <c r="B87" s="32"/>
      <c r="C87" s="32" t="s">
        <v>47</v>
      </c>
      <c r="D87" s="10" t="s">
        <v>53</v>
      </c>
      <c r="E87" s="10" t="s">
        <v>49</v>
      </c>
      <c r="F87" s="10"/>
      <c r="G87" s="10" t="s">
        <v>39</v>
      </c>
      <c r="H87" s="10"/>
      <c r="I87" s="10"/>
      <c r="J87" s="10" t="s">
        <v>58</v>
      </c>
      <c r="K87" s="34">
        <v>360</v>
      </c>
      <c r="L87" s="34">
        <v>356</v>
      </c>
      <c r="M87" s="35">
        <v>0.05</v>
      </c>
      <c r="Q87" s="33">
        <v>101</v>
      </c>
      <c r="U87" s="33">
        <v>216</v>
      </c>
      <c r="Y87" s="33">
        <v>252</v>
      </c>
      <c r="AC87" s="33">
        <v>252</v>
      </c>
      <c r="AD87" s="36"/>
      <c r="AE87" s="33" t="s">
        <v>41</v>
      </c>
      <c r="AF87" s="56"/>
      <c r="AG87" s="55">
        <f t="shared" si="14"/>
        <v>0.98888888888888893</v>
      </c>
    </row>
    <row r="88" spans="1:33" s="33" customFormat="1" ht="38.25">
      <c r="A88" s="31"/>
      <c r="B88" s="32"/>
      <c r="C88" s="32"/>
      <c r="D88" s="10" t="s">
        <v>57</v>
      </c>
      <c r="E88" s="10" t="s">
        <v>49</v>
      </c>
      <c r="F88" s="10"/>
      <c r="G88" s="10" t="s">
        <v>39</v>
      </c>
      <c r="H88" s="10"/>
      <c r="I88" s="10"/>
      <c r="J88" s="10" t="s">
        <v>58</v>
      </c>
      <c r="K88" s="34">
        <v>630</v>
      </c>
      <c r="L88" s="34">
        <v>630</v>
      </c>
      <c r="M88" s="35">
        <v>0.05</v>
      </c>
      <c r="Q88" s="33">
        <v>176</v>
      </c>
      <c r="U88" s="33">
        <v>256</v>
      </c>
      <c r="Y88" s="33">
        <v>344</v>
      </c>
      <c r="AC88" s="33">
        <v>383</v>
      </c>
      <c r="AD88" s="36"/>
      <c r="AE88" s="33" t="s">
        <v>41</v>
      </c>
      <c r="AF88" s="56"/>
      <c r="AG88" s="55">
        <f t="shared" si="14"/>
        <v>1</v>
      </c>
    </row>
    <row r="89" spans="1:33" s="45" customFormat="1" ht="39" thickBot="1">
      <c r="A89" s="31"/>
      <c r="B89" s="32"/>
      <c r="C89" s="32"/>
      <c r="D89" s="10" t="s">
        <v>51</v>
      </c>
      <c r="E89" s="10" t="s">
        <v>49</v>
      </c>
      <c r="F89" s="10"/>
      <c r="G89" s="10" t="s">
        <v>39</v>
      </c>
      <c r="H89" s="10"/>
      <c r="I89" s="10"/>
      <c r="J89" s="10" t="s">
        <v>58</v>
      </c>
      <c r="K89" s="34">
        <v>318</v>
      </c>
      <c r="L89" s="34">
        <v>318</v>
      </c>
      <c r="M89" s="35">
        <v>0.05</v>
      </c>
      <c r="N89" s="33"/>
      <c r="O89" s="33"/>
      <c r="P89" s="33"/>
      <c r="Q89" s="33">
        <v>52</v>
      </c>
      <c r="R89" s="33"/>
      <c r="S89" s="33"/>
      <c r="T89" s="33"/>
      <c r="U89" s="33">
        <v>72</v>
      </c>
      <c r="V89" s="33"/>
      <c r="W89" s="33"/>
      <c r="X89" s="33"/>
      <c r="Y89" s="33">
        <v>136</v>
      </c>
      <c r="Z89" s="33"/>
      <c r="AA89" s="33"/>
      <c r="AB89" s="33"/>
      <c r="AC89" s="33">
        <v>174</v>
      </c>
      <c r="AD89" s="36"/>
      <c r="AE89" s="33" t="s">
        <v>41</v>
      </c>
      <c r="AF89" s="56"/>
      <c r="AG89" s="55">
        <f t="shared" si="14"/>
        <v>1</v>
      </c>
    </row>
    <row r="90" spans="1:33" s="64" customFormat="1" ht="39" thickBot="1">
      <c r="A90" s="57"/>
      <c r="B90" s="58"/>
      <c r="C90" s="58"/>
      <c r="D90" s="17" t="s">
        <v>52</v>
      </c>
      <c r="E90" s="17" t="s">
        <v>49</v>
      </c>
      <c r="F90" s="17"/>
      <c r="G90" s="17" t="s">
        <v>39</v>
      </c>
      <c r="H90" s="17"/>
      <c r="I90" s="17"/>
      <c r="J90" s="17" t="s">
        <v>58</v>
      </c>
      <c r="K90" s="59">
        <v>39</v>
      </c>
      <c r="L90" s="59">
        <v>39</v>
      </c>
      <c r="M90" s="60">
        <v>0.05</v>
      </c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>
        <v>37</v>
      </c>
      <c r="AD90" s="61"/>
      <c r="AE90" s="19" t="s">
        <v>41</v>
      </c>
      <c r="AF90" s="62"/>
      <c r="AG90" s="63"/>
    </row>
    <row r="91" spans="1:33" s="25" customFormat="1" ht="55.5" customHeight="1">
      <c r="A91" s="22">
        <v>10</v>
      </c>
      <c r="B91" s="23" t="s">
        <v>79</v>
      </c>
      <c r="C91" s="29" t="s">
        <v>37</v>
      </c>
      <c r="D91" s="24"/>
      <c r="E91" s="24" t="s">
        <v>38</v>
      </c>
      <c r="F91" s="24"/>
      <c r="G91" s="24" t="s">
        <v>39</v>
      </c>
      <c r="H91" s="24"/>
      <c r="I91" s="24"/>
      <c r="J91" s="25" t="s">
        <v>40</v>
      </c>
      <c r="K91" s="26">
        <v>24</v>
      </c>
      <c r="L91" s="26">
        <v>24</v>
      </c>
      <c r="M91" s="27">
        <v>0.1</v>
      </c>
      <c r="N91" s="25">
        <v>23</v>
      </c>
      <c r="O91" s="25">
        <v>22</v>
      </c>
      <c r="P91" s="25">
        <v>22</v>
      </c>
      <c r="Q91" s="25">
        <f t="shared" si="3"/>
        <v>22.333333333333332</v>
      </c>
      <c r="R91" s="25">
        <v>22</v>
      </c>
      <c r="S91" s="25">
        <v>22</v>
      </c>
      <c r="T91" s="25">
        <v>22</v>
      </c>
      <c r="U91" s="25">
        <f t="shared" si="7"/>
        <v>22.166666666666668</v>
      </c>
      <c r="V91" s="25">
        <v>22</v>
      </c>
      <c r="W91" s="25">
        <v>22</v>
      </c>
      <c r="X91" s="25">
        <v>28</v>
      </c>
      <c r="Y91" s="25">
        <f t="shared" si="15"/>
        <v>22.777777777777779</v>
      </c>
      <c r="Z91" s="25">
        <v>28</v>
      </c>
      <c r="AA91" s="25">
        <v>28</v>
      </c>
      <c r="AB91" s="25">
        <v>28</v>
      </c>
      <c r="AC91" s="25">
        <f t="shared" si="16"/>
        <v>24.083333333333332</v>
      </c>
      <c r="AD91" s="28"/>
      <c r="AE91" s="25" t="s">
        <v>41</v>
      </c>
      <c r="AF91" s="29"/>
      <c r="AG91" s="30">
        <f t="shared" si="14"/>
        <v>1</v>
      </c>
    </row>
    <row r="92" spans="1:33" s="33" customFormat="1" ht="54.75" customHeight="1">
      <c r="A92" s="31"/>
      <c r="B92" s="32"/>
      <c r="C92" s="37" t="s">
        <v>43</v>
      </c>
      <c r="D92" s="10"/>
      <c r="E92" s="10" t="s">
        <v>38</v>
      </c>
      <c r="F92" s="10"/>
      <c r="G92" s="10" t="s">
        <v>39</v>
      </c>
      <c r="H92" s="10"/>
      <c r="I92" s="10"/>
      <c r="J92" s="33" t="s">
        <v>40</v>
      </c>
      <c r="K92" s="34">
        <v>32</v>
      </c>
      <c r="L92" s="34">
        <v>31</v>
      </c>
      <c r="M92" s="35">
        <v>0.05</v>
      </c>
      <c r="N92" s="33">
        <v>32</v>
      </c>
      <c r="O92" s="33">
        <v>33</v>
      </c>
      <c r="P92" s="33">
        <v>33</v>
      </c>
      <c r="Q92" s="33">
        <f t="shared" si="3"/>
        <v>32.666666666666664</v>
      </c>
      <c r="R92" s="33">
        <v>33</v>
      </c>
      <c r="S92" s="33">
        <v>33</v>
      </c>
      <c r="T92" s="33">
        <v>33</v>
      </c>
      <c r="U92" s="33">
        <f t="shared" si="7"/>
        <v>32.833333333333336</v>
      </c>
      <c r="V92" s="33">
        <v>33</v>
      </c>
      <c r="W92" s="33">
        <v>33</v>
      </c>
      <c r="X92" s="33">
        <v>28</v>
      </c>
      <c r="Y92" s="33">
        <f t="shared" si="15"/>
        <v>32.333333333333336</v>
      </c>
      <c r="Z92" s="33">
        <v>28</v>
      </c>
      <c r="AA92" s="33">
        <v>28</v>
      </c>
      <c r="AB92" s="33">
        <v>28</v>
      </c>
      <c r="AC92" s="33">
        <f t="shared" si="16"/>
        <v>31.25</v>
      </c>
      <c r="AD92" s="36"/>
      <c r="AE92" s="33" t="s">
        <v>41</v>
      </c>
      <c r="AF92" s="37"/>
      <c r="AG92" s="38">
        <f t="shared" si="14"/>
        <v>0.96875</v>
      </c>
    </row>
    <row r="93" spans="1:33" s="33" customFormat="1" ht="70.5" customHeight="1">
      <c r="A93" s="31"/>
      <c r="B93" s="32"/>
      <c r="C93" s="37" t="s">
        <v>80</v>
      </c>
      <c r="D93" s="10"/>
      <c r="E93" s="10" t="s">
        <v>68</v>
      </c>
      <c r="F93" s="10"/>
      <c r="G93" s="10" t="s">
        <v>39</v>
      </c>
      <c r="H93" s="10"/>
      <c r="I93" s="10"/>
      <c r="J93" s="33" t="s">
        <v>40</v>
      </c>
      <c r="K93" s="34">
        <v>3</v>
      </c>
      <c r="L93" s="34">
        <v>3</v>
      </c>
      <c r="M93" s="35">
        <v>0</v>
      </c>
      <c r="N93" s="33">
        <v>3</v>
      </c>
      <c r="O93" s="33">
        <v>3</v>
      </c>
      <c r="P93" s="33">
        <v>3</v>
      </c>
      <c r="Q93" s="33">
        <f t="shared" si="3"/>
        <v>3</v>
      </c>
      <c r="R93" s="33">
        <v>3</v>
      </c>
      <c r="S93" s="33">
        <v>3</v>
      </c>
      <c r="T93" s="33">
        <v>3</v>
      </c>
      <c r="U93" s="33">
        <f>(N93+O93+P93+R93+S93+T93)/6</f>
        <v>3</v>
      </c>
      <c r="V93" s="33">
        <v>3</v>
      </c>
      <c r="W93" s="33">
        <v>3</v>
      </c>
      <c r="X93" s="33">
        <v>2</v>
      </c>
      <c r="Y93" s="33">
        <f t="shared" si="15"/>
        <v>2.8888888888888888</v>
      </c>
      <c r="Z93" s="33">
        <v>2</v>
      </c>
      <c r="AA93" s="33">
        <v>2</v>
      </c>
      <c r="AB93" s="33">
        <v>2</v>
      </c>
      <c r="AC93" s="33">
        <f t="shared" si="16"/>
        <v>2.6666666666666665</v>
      </c>
      <c r="AD93" s="36"/>
      <c r="AE93" s="33" t="s">
        <v>41</v>
      </c>
      <c r="AF93" s="37"/>
      <c r="AG93" s="38">
        <f t="shared" si="14"/>
        <v>1</v>
      </c>
    </row>
    <row r="94" spans="1:33" s="33" customFormat="1" ht="38.25" customHeight="1">
      <c r="A94" s="31"/>
      <c r="B94" s="32"/>
      <c r="C94" s="32" t="s">
        <v>47</v>
      </c>
      <c r="D94" s="10" t="s">
        <v>48</v>
      </c>
      <c r="E94" s="10" t="s">
        <v>49</v>
      </c>
      <c r="F94" s="10"/>
      <c r="G94" s="10" t="s">
        <v>39</v>
      </c>
      <c r="H94" s="10"/>
      <c r="I94" s="10"/>
      <c r="J94" s="10" t="s">
        <v>50</v>
      </c>
      <c r="K94" s="34">
        <v>5583</v>
      </c>
      <c r="L94" s="34">
        <v>5396</v>
      </c>
      <c r="M94" s="35">
        <v>0.05</v>
      </c>
      <c r="Q94" s="33">
        <v>2160</v>
      </c>
      <c r="U94" s="33">
        <v>3600</v>
      </c>
      <c r="Y94" s="33">
        <v>4140</v>
      </c>
      <c r="AC94" s="33">
        <v>5396</v>
      </c>
      <c r="AD94" s="36"/>
      <c r="AE94" s="33" t="s">
        <v>41</v>
      </c>
      <c r="AF94" s="39"/>
      <c r="AG94" s="38">
        <f t="shared" si="14"/>
        <v>0.96650546301271723</v>
      </c>
    </row>
    <row r="95" spans="1:33" s="33" customFormat="1" ht="38.25">
      <c r="A95" s="31"/>
      <c r="B95" s="32"/>
      <c r="C95" s="32"/>
      <c r="D95" s="10" t="s">
        <v>51</v>
      </c>
      <c r="E95" s="10" t="s">
        <v>49</v>
      </c>
      <c r="F95" s="10"/>
      <c r="G95" s="10" t="s">
        <v>39</v>
      </c>
      <c r="H95" s="10"/>
      <c r="I95" s="10"/>
      <c r="J95" s="10" t="s">
        <v>50</v>
      </c>
      <c r="K95" s="34">
        <v>510</v>
      </c>
      <c r="L95" s="34">
        <v>493</v>
      </c>
      <c r="M95" s="35">
        <v>0.05</v>
      </c>
      <c r="Q95" s="33">
        <v>180</v>
      </c>
      <c r="U95" s="33">
        <v>300</v>
      </c>
      <c r="Y95" s="33">
        <v>345</v>
      </c>
      <c r="AC95" s="33">
        <v>493</v>
      </c>
      <c r="AD95" s="36"/>
      <c r="AE95" s="33" t="s">
        <v>41</v>
      </c>
      <c r="AF95" s="39"/>
      <c r="AG95" s="38">
        <f t="shared" si="14"/>
        <v>0.96666666666666667</v>
      </c>
    </row>
    <row r="96" spans="1:33" s="33" customFormat="1" ht="38.25">
      <c r="A96" s="31"/>
      <c r="B96" s="32"/>
      <c r="C96" s="32"/>
      <c r="D96" s="10" t="s">
        <v>57</v>
      </c>
      <c r="E96" s="10" t="s">
        <v>49</v>
      </c>
      <c r="F96" s="10"/>
      <c r="G96" s="10" t="s">
        <v>39</v>
      </c>
      <c r="H96" s="10"/>
      <c r="I96" s="10"/>
      <c r="J96" s="10" t="s">
        <v>50</v>
      </c>
      <c r="K96" s="34">
        <v>1754</v>
      </c>
      <c r="L96" s="34">
        <v>1683</v>
      </c>
      <c r="M96" s="35">
        <v>0.05</v>
      </c>
      <c r="Q96" s="33">
        <v>480</v>
      </c>
      <c r="U96" s="33">
        <v>800</v>
      </c>
      <c r="Y96" s="33">
        <v>1104</v>
      </c>
      <c r="AC96" s="33">
        <v>1683</v>
      </c>
      <c r="AD96" s="36"/>
      <c r="AE96" s="33" t="s">
        <v>41</v>
      </c>
      <c r="AF96" s="39"/>
      <c r="AG96" s="38">
        <f t="shared" si="14"/>
        <v>0.95952109464082103</v>
      </c>
    </row>
    <row r="97" spans="1:33" s="33" customFormat="1" ht="38.25">
      <c r="A97" s="31"/>
      <c r="B97" s="32"/>
      <c r="C97" s="32"/>
      <c r="D97" s="10" t="s">
        <v>53</v>
      </c>
      <c r="E97" s="10" t="s">
        <v>49</v>
      </c>
      <c r="F97" s="10"/>
      <c r="G97" s="10" t="s">
        <v>39</v>
      </c>
      <c r="H97" s="10"/>
      <c r="I97" s="10"/>
      <c r="J97" s="10" t="s">
        <v>50</v>
      </c>
      <c r="K97" s="34">
        <v>2265</v>
      </c>
      <c r="L97" s="34">
        <v>2235</v>
      </c>
      <c r="M97" s="35">
        <v>0.05</v>
      </c>
      <c r="Q97" s="33">
        <v>1080</v>
      </c>
      <c r="U97" s="33">
        <v>1800</v>
      </c>
      <c r="Y97" s="33">
        <v>2070</v>
      </c>
      <c r="AC97" s="33">
        <v>2235</v>
      </c>
      <c r="AD97" s="36"/>
      <c r="AE97" s="33" t="s">
        <v>41</v>
      </c>
      <c r="AF97" s="39"/>
      <c r="AG97" s="38">
        <f t="shared" si="14"/>
        <v>0.98675496688741726</v>
      </c>
    </row>
    <row r="98" spans="1:33" s="33" customFormat="1" ht="25.5">
      <c r="A98" s="31"/>
      <c r="B98" s="32"/>
      <c r="C98" s="32" t="s">
        <v>73</v>
      </c>
      <c r="D98" s="10"/>
      <c r="E98" s="10"/>
      <c r="F98" s="10"/>
      <c r="G98" s="10" t="s">
        <v>39</v>
      </c>
      <c r="H98" s="10" t="s">
        <v>76</v>
      </c>
      <c r="I98" s="10" t="s">
        <v>75</v>
      </c>
      <c r="J98" s="33" t="s">
        <v>40</v>
      </c>
      <c r="K98" s="34">
        <v>23</v>
      </c>
      <c r="L98" s="34">
        <v>23</v>
      </c>
      <c r="M98" s="35">
        <v>0.05</v>
      </c>
      <c r="N98" s="33">
        <v>26</v>
      </c>
      <c r="O98" s="33">
        <v>26</v>
      </c>
      <c r="P98" s="33">
        <v>27</v>
      </c>
      <c r="Q98" s="33">
        <f>(N98+O98+P98)/3</f>
        <v>26.333333333333332</v>
      </c>
      <c r="R98" s="33">
        <v>27</v>
      </c>
      <c r="S98" s="33">
        <v>26</v>
      </c>
      <c r="T98" s="33">
        <v>26</v>
      </c>
      <c r="U98" s="33">
        <f t="shared" si="7"/>
        <v>26.333333333333332</v>
      </c>
      <c r="V98" s="33">
        <v>26</v>
      </c>
      <c r="W98" s="33">
        <v>26</v>
      </c>
      <c r="X98" s="33">
        <v>17</v>
      </c>
      <c r="Y98" s="33">
        <f>(X98+W98+V98+T98+S98+R98+P98+O98+N98)/9</f>
        <v>25.222222222222221</v>
      </c>
      <c r="Z98" s="33">
        <v>17</v>
      </c>
      <c r="AA98" s="33">
        <v>18</v>
      </c>
      <c r="AB98" s="33">
        <v>18</v>
      </c>
      <c r="AC98" s="33">
        <f t="shared" si="16"/>
        <v>23.333333333333332</v>
      </c>
      <c r="AD98" s="36"/>
      <c r="AE98" s="33" t="s">
        <v>41</v>
      </c>
      <c r="AF98" s="37"/>
      <c r="AG98" s="38">
        <f t="shared" si="14"/>
        <v>1</v>
      </c>
    </row>
    <row r="99" spans="1:33" s="33" customFormat="1" ht="65.25" customHeight="1">
      <c r="A99" s="31"/>
      <c r="B99" s="32"/>
      <c r="C99" s="32"/>
      <c r="D99" s="10"/>
      <c r="E99" s="10"/>
      <c r="F99" s="10"/>
      <c r="G99" s="10" t="s">
        <v>39</v>
      </c>
      <c r="H99" s="10" t="s">
        <v>74</v>
      </c>
      <c r="I99" s="10" t="s">
        <v>75</v>
      </c>
      <c r="J99" s="33" t="s">
        <v>40</v>
      </c>
      <c r="K99" s="34">
        <v>4</v>
      </c>
      <c r="L99" s="34">
        <v>5</v>
      </c>
      <c r="M99" s="35">
        <v>0</v>
      </c>
      <c r="N99" s="33">
        <v>5</v>
      </c>
      <c r="O99" s="33">
        <v>5</v>
      </c>
      <c r="P99" s="33">
        <v>3</v>
      </c>
      <c r="Q99" s="33">
        <f>(N99+O99+P99)/3</f>
        <v>4.333333333333333</v>
      </c>
      <c r="R99" s="33">
        <v>3</v>
      </c>
      <c r="S99" s="33">
        <v>3</v>
      </c>
      <c r="T99" s="33">
        <v>3</v>
      </c>
      <c r="U99" s="33">
        <f t="shared" si="7"/>
        <v>3.6666666666666665</v>
      </c>
      <c r="V99" s="33">
        <v>3</v>
      </c>
      <c r="W99" s="33">
        <v>3</v>
      </c>
      <c r="X99" s="33">
        <v>6</v>
      </c>
      <c r="Y99" s="33">
        <f t="shared" si="15"/>
        <v>3.7777777777777777</v>
      </c>
      <c r="Z99" s="33">
        <v>6</v>
      </c>
      <c r="AA99" s="33">
        <v>7</v>
      </c>
      <c r="AB99" s="33">
        <v>7</v>
      </c>
      <c r="AC99" s="33">
        <f t="shared" si="16"/>
        <v>4.5</v>
      </c>
      <c r="AD99" s="36">
        <f t="shared" si="17"/>
        <v>0.25</v>
      </c>
      <c r="AE99" s="33" t="s">
        <v>56</v>
      </c>
      <c r="AF99" s="37"/>
      <c r="AG99" s="38">
        <f t="shared" si="14"/>
        <v>1.25</v>
      </c>
    </row>
    <row r="100" spans="1:33" s="33" customFormat="1" ht="64.5" customHeight="1">
      <c r="A100" s="31"/>
      <c r="B100" s="32"/>
      <c r="C100" s="32" t="s">
        <v>77</v>
      </c>
      <c r="D100" s="10"/>
      <c r="E100" s="10" t="s">
        <v>38</v>
      </c>
      <c r="F100" s="10"/>
      <c r="G100" s="10"/>
      <c r="H100" s="10" t="s">
        <v>74</v>
      </c>
      <c r="I100" s="10" t="s">
        <v>75</v>
      </c>
      <c r="J100" s="33" t="s">
        <v>40</v>
      </c>
      <c r="K100" s="34">
        <v>4</v>
      </c>
      <c r="L100" s="34">
        <v>5</v>
      </c>
      <c r="M100" s="35">
        <v>0</v>
      </c>
      <c r="N100" s="33">
        <v>5</v>
      </c>
      <c r="O100" s="33">
        <v>5</v>
      </c>
      <c r="P100" s="33">
        <v>3</v>
      </c>
      <c r="Q100" s="33">
        <f>(N100+O100+P100)/3</f>
        <v>4.333333333333333</v>
      </c>
      <c r="R100" s="33">
        <v>3</v>
      </c>
      <c r="S100" s="33">
        <v>3</v>
      </c>
      <c r="T100" s="33">
        <v>3</v>
      </c>
      <c r="U100" s="33">
        <f t="shared" si="7"/>
        <v>3.6666666666666665</v>
      </c>
      <c r="V100" s="33">
        <v>3</v>
      </c>
      <c r="W100" s="33">
        <v>3</v>
      </c>
      <c r="X100" s="33">
        <v>6</v>
      </c>
      <c r="Y100" s="33">
        <f>(X100+W100+V100+T100+S100+R100+P100+O100+N100)/9</f>
        <v>3.7777777777777777</v>
      </c>
      <c r="Z100" s="33">
        <v>6</v>
      </c>
      <c r="AA100" s="33">
        <v>7</v>
      </c>
      <c r="AB100" s="33">
        <v>7</v>
      </c>
      <c r="AC100" s="33">
        <f t="shared" si="16"/>
        <v>4.5</v>
      </c>
      <c r="AD100" s="36">
        <f t="shared" si="17"/>
        <v>0.25</v>
      </c>
      <c r="AE100" s="33" t="s">
        <v>41</v>
      </c>
      <c r="AF100" s="37"/>
      <c r="AG100" s="38">
        <f t="shared" si="14"/>
        <v>1.25</v>
      </c>
    </row>
    <row r="101" spans="1:33" s="45" customFormat="1" ht="39" thickBot="1">
      <c r="A101" s="40"/>
      <c r="B101" s="41"/>
      <c r="C101" s="41"/>
      <c r="D101" s="42"/>
      <c r="E101" s="42" t="s">
        <v>38</v>
      </c>
      <c r="F101" s="42"/>
      <c r="G101" s="42"/>
      <c r="H101" s="42" t="s">
        <v>76</v>
      </c>
      <c r="I101" s="42" t="s">
        <v>75</v>
      </c>
      <c r="J101" s="45" t="s">
        <v>40</v>
      </c>
      <c r="K101" s="43">
        <v>23</v>
      </c>
      <c r="L101" s="43">
        <v>23</v>
      </c>
      <c r="M101" s="44">
        <v>0.05</v>
      </c>
      <c r="N101" s="45">
        <v>26</v>
      </c>
      <c r="O101" s="45">
        <v>26</v>
      </c>
      <c r="P101" s="45">
        <v>27</v>
      </c>
      <c r="Q101" s="45">
        <f>(N101+O101+P101)/3</f>
        <v>26.333333333333332</v>
      </c>
      <c r="R101" s="45">
        <v>27</v>
      </c>
      <c r="S101" s="45">
        <v>26</v>
      </c>
      <c r="T101" s="45">
        <v>26</v>
      </c>
      <c r="U101" s="45">
        <f t="shared" si="7"/>
        <v>26.333333333333332</v>
      </c>
      <c r="V101" s="45">
        <v>26</v>
      </c>
      <c r="W101" s="45">
        <v>26</v>
      </c>
      <c r="X101" s="45">
        <v>17</v>
      </c>
      <c r="Y101" s="45">
        <f>(X101+W101+V101+T101+S101+R101+P101+O101+N101)/9</f>
        <v>25.222222222222221</v>
      </c>
      <c r="Z101" s="45">
        <v>17</v>
      </c>
      <c r="AA101" s="45">
        <v>18</v>
      </c>
      <c r="AB101" s="45">
        <v>18</v>
      </c>
      <c r="AC101" s="45">
        <f t="shared" si="16"/>
        <v>23.333333333333332</v>
      </c>
      <c r="AD101" s="46"/>
      <c r="AE101" s="45" t="s">
        <v>41</v>
      </c>
      <c r="AF101" s="49"/>
      <c r="AG101" s="48">
        <f t="shared" si="14"/>
        <v>1</v>
      </c>
    </row>
    <row r="102" spans="1:33" s="25" customFormat="1" ht="54" customHeight="1">
      <c r="A102" s="22">
        <v>11</v>
      </c>
      <c r="B102" s="23" t="s">
        <v>81</v>
      </c>
      <c r="C102" s="29" t="s">
        <v>37</v>
      </c>
      <c r="D102" s="24"/>
      <c r="E102" s="24" t="s">
        <v>46</v>
      </c>
      <c r="F102" s="24"/>
      <c r="G102" s="24" t="s">
        <v>39</v>
      </c>
      <c r="H102" s="24"/>
      <c r="I102" s="24"/>
      <c r="J102" s="25" t="s">
        <v>40</v>
      </c>
      <c r="K102" s="26">
        <v>32</v>
      </c>
      <c r="L102" s="26">
        <v>33</v>
      </c>
      <c r="M102" s="27">
        <v>0.03</v>
      </c>
      <c r="N102" s="25">
        <v>32</v>
      </c>
      <c r="O102" s="25">
        <v>33</v>
      </c>
      <c r="P102" s="25">
        <v>33</v>
      </c>
      <c r="Q102" s="25">
        <f>(N102+O102+P102)/3</f>
        <v>32.666666666666664</v>
      </c>
      <c r="R102" s="25">
        <v>33</v>
      </c>
      <c r="S102" s="25">
        <v>33</v>
      </c>
      <c r="T102" s="25">
        <v>33</v>
      </c>
      <c r="U102" s="25">
        <v>33</v>
      </c>
      <c r="V102" s="25">
        <v>33</v>
      </c>
      <c r="W102" s="25">
        <v>33</v>
      </c>
      <c r="X102" s="25">
        <v>34</v>
      </c>
      <c r="Y102" s="25">
        <f>(X102+W102+V102+T102+S102+R102+P102+O102+N102)/9</f>
        <v>33</v>
      </c>
      <c r="Z102" s="25">
        <v>34</v>
      </c>
      <c r="AA102" s="25">
        <v>34</v>
      </c>
      <c r="AB102" s="25">
        <v>34</v>
      </c>
      <c r="AC102" s="25">
        <f t="shared" si="16"/>
        <v>33.25</v>
      </c>
      <c r="AD102" s="28">
        <f>L102/K102*100%-100%-M102</f>
        <v>1.2500000000000011E-3</v>
      </c>
      <c r="AE102" s="25" t="s">
        <v>41</v>
      </c>
      <c r="AF102" s="29"/>
      <c r="AG102" s="30">
        <f t="shared" si="14"/>
        <v>1.03125</v>
      </c>
    </row>
    <row r="103" spans="1:33" s="33" customFormat="1" ht="57.75" customHeight="1">
      <c r="A103" s="31"/>
      <c r="B103" s="32"/>
      <c r="C103" s="37" t="s">
        <v>43</v>
      </c>
      <c r="D103" s="10"/>
      <c r="E103" s="10" t="s">
        <v>46</v>
      </c>
      <c r="F103" s="10"/>
      <c r="G103" s="10" t="s">
        <v>39</v>
      </c>
      <c r="H103" s="10"/>
      <c r="I103" s="10"/>
      <c r="J103" s="33" t="s">
        <v>40</v>
      </c>
      <c r="K103" s="34">
        <v>33</v>
      </c>
      <c r="L103" s="34">
        <v>35</v>
      </c>
      <c r="M103" s="35">
        <v>0.05</v>
      </c>
      <c r="N103" s="33">
        <v>33</v>
      </c>
      <c r="O103" s="33">
        <v>33</v>
      </c>
      <c r="P103" s="33">
        <v>33</v>
      </c>
      <c r="Q103" s="33">
        <f t="shared" si="3"/>
        <v>33</v>
      </c>
      <c r="R103" s="33">
        <v>33</v>
      </c>
      <c r="S103" s="33">
        <v>33</v>
      </c>
      <c r="T103" s="33">
        <v>33</v>
      </c>
      <c r="U103" s="33">
        <v>33</v>
      </c>
      <c r="V103" s="33">
        <v>33</v>
      </c>
      <c r="W103" s="33">
        <v>33</v>
      </c>
      <c r="X103" s="33">
        <v>39</v>
      </c>
      <c r="Y103" s="33">
        <f>(X103+W103+V103+T103+S103+R103+P103+O103+N103)/9</f>
        <v>33.666666666666664</v>
      </c>
      <c r="Z103" s="33">
        <v>39</v>
      </c>
      <c r="AA103" s="33">
        <v>39</v>
      </c>
      <c r="AB103" s="33">
        <v>39</v>
      </c>
      <c r="AC103" s="33">
        <f t="shared" si="16"/>
        <v>35</v>
      </c>
      <c r="AD103" s="36">
        <f>L103/K103*100%-100%-M103</f>
        <v>1.0606060606060549E-2</v>
      </c>
      <c r="AE103" s="33" t="s">
        <v>41</v>
      </c>
      <c r="AF103" s="37"/>
      <c r="AG103" s="38">
        <f t="shared" si="14"/>
        <v>1.0606060606060606</v>
      </c>
    </row>
    <row r="104" spans="1:33" s="33" customFormat="1" ht="65.25" customHeight="1">
      <c r="A104" s="31"/>
      <c r="B104" s="32"/>
      <c r="C104" s="37" t="s">
        <v>80</v>
      </c>
      <c r="D104" s="10"/>
      <c r="E104" s="10" t="s">
        <v>68</v>
      </c>
      <c r="F104" s="10"/>
      <c r="G104" s="10" t="s">
        <v>39</v>
      </c>
      <c r="H104" s="10"/>
      <c r="I104" s="10"/>
      <c r="J104" s="33" t="s">
        <v>40</v>
      </c>
      <c r="K104" s="34">
        <v>2</v>
      </c>
      <c r="L104" s="34">
        <v>2</v>
      </c>
      <c r="M104" s="35">
        <v>0</v>
      </c>
      <c r="N104" s="33">
        <v>2</v>
      </c>
      <c r="O104" s="33">
        <v>2</v>
      </c>
      <c r="P104" s="33">
        <v>2</v>
      </c>
      <c r="Q104" s="33">
        <f t="shared" si="3"/>
        <v>2</v>
      </c>
      <c r="R104" s="33">
        <v>2</v>
      </c>
      <c r="S104" s="33">
        <v>2</v>
      </c>
      <c r="T104" s="33">
        <v>2</v>
      </c>
      <c r="U104" s="33">
        <v>2</v>
      </c>
      <c r="V104" s="33">
        <v>2</v>
      </c>
      <c r="W104" s="33">
        <v>2</v>
      </c>
      <c r="X104" s="33">
        <v>1</v>
      </c>
      <c r="Y104" s="33">
        <f t="shared" si="15"/>
        <v>1.8888888888888888</v>
      </c>
      <c r="Z104" s="33">
        <v>1</v>
      </c>
      <c r="AA104" s="33">
        <v>1</v>
      </c>
      <c r="AB104" s="33">
        <v>1</v>
      </c>
      <c r="AC104" s="33">
        <f t="shared" si="16"/>
        <v>1.6666666666666667</v>
      </c>
      <c r="AD104" s="36"/>
      <c r="AE104" s="33" t="s">
        <v>41</v>
      </c>
      <c r="AF104" s="37"/>
      <c r="AG104" s="38">
        <f t="shared" si="14"/>
        <v>1</v>
      </c>
    </row>
    <row r="105" spans="1:33" s="33" customFormat="1" ht="38.25" customHeight="1">
      <c r="A105" s="31"/>
      <c r="B105" s="32"/>
      <c r="C105" s="32" t="s">
        <v>47</v>
      </c>
      <c r="D105" s="10" t="s">
        <v>48</v>
      </c>
      <c r="E105" s="10" t="s">
        <v>49</v>
      </c>
      <c r="F105" s="10"/>
      <c r="G105" s="10" t="s">
        <v>39</v>
      </c>
      <c r="H105" s="10"/>
      <c r="I105" s="10"/>
      <c r="J105" s="10" t="s">
        <v>50</v>
      </c>
      <c r="K105" s="34">
        <v>1632</v>
      </c>
      <c r="L105" s="34">
        <v>1632</v>
      </c>
      <c r="M105" s="35">
        <v>0.05</v>
      </c>
      <c r="Q105" s="33">
        <v>572</v>
      </c>
      <c r="U105" s="33">
        <v>968</v>
      </c>
      <c r="Y105" s="33">
        <v>1264</v>
      </c>
      <c r="AC105" s="33">
        <v>1632</v>
      </c>
      <c r="AD105" s="36"/>
      <c r="AE105" s="33" t="s">
        <v>41</v>
      </c>
      <c r="AF105" s="39"/>
      <c r="AG105" s="38">
        <f t="shared" si="14"/>
        <v>1</v>
      </c>
    </row>
    <row r="106" spans="1:33" s="33" customFormat="1" ht="38.25">
      <c r="A106" s="31"/>
      <c r="B106" s="32"/>
      <c r="C106" s="32"/>
      <c r="D106" s="10" t="s">
        <v>51</v>
      </c>
      <c r="E106" s="10" t="s">
        <v>49</v>
      </c>
      <c r="F106" s="10"/>
      <c r="G106" s="10" t="s">
        <v>39</v>
      </c>
      <c r="H106" s="10"/>
      <c r="I106" s="10"/>
      <c r="J106" s="10" t="s">
        <v>50</v>
      </c>
      <c r="K106" s="34">
        <v>1156</v>
      </c>
      <c r="L106" s="34">
        <v>1156</v>
      </c>
      <c r="M106" s="35">
        <v>0.05</v>
      </c>
      <c r="Q106" s="33">
        <v>286</v>
      </c>
      <c r="U106" s="33">
        <v>484</v>
      </c>
      <c r="Y106" s="33">
        <v>708</v>
      </c>
      <c r="AC106" s="33">
        <v>1156</v>
      </c>
      <c r="AD106" s="36"/>
      <c r="AE106" s="33" t="s">
        <v>41</v>
      </c>
      <c r="AF106" s="39"/>
      <c r="AG106" s="38">
        <f t="shared" si="14"/>
        <v>1</v>
      </c>
    </row>
    <row r="107" spans="1:33" s="33" customFormat="1" ht="38.25">
      <c r="A107" s="31"/>
      <c r="B107" s="32"/>
      <c r="C107" s="32"/>
      <c r="D107" s="10" t="s">
        <v>52</v>
      </c>
      <c r="E107" s="10" t="s">
        <v>49</v>
      </c>
      <c r="F107" s="10"/>
      <c r="G107" s="10" t="s">
        <v>39</v>
      </c>
      <c r="H107" s="10"/>
      <c r="I107" s="10"/>
      <c r="J107" s="10" t="s">
        <v>50</v>
      </c>
      <c r="K107" s="34">
        <v>1156</v>
      </c>
      <c r="L107" s="34">
        <v>1107</v>
      </c>
      <c r="M107" s="35">
        <v>0.05</v>
      </c>
      <c r="Q107" s="33">
        <v>363</v>
      </c>
      <c r="U107" s="33">
        <v>606</v>
      </c>
      <c r="Y107" s="33">
        <v>749</v>
      </c>
      <c r="AC107" s="33">
        <v>1107</v>
      </c>
      <c r="AD107" s="36"/>
      <c r="AE107" s="33" t="s">
        <v>41</v>
      </c>
      <c r="AF107" s="39"/>
      <c r="AG107" s="38">
        <f t="shared" si="14"/>
        <v>0.95761245674740481</v>
      </c>
    </row>
    <row r="108" spans="1:33" s="33" customFormat="1" ht="25.5">
      <c r="A108" s="31"/>
      <c r="B108" s="32"/>
      <c r="C108" s="32" t="s">
        <v>73</v>
      </c>
      <c r="D108" s="10"/>
      <c r="E108" s="10"/>
      <c r="F108" s="10"/>
      <c r="G108" s="10" t="s">
        <v>39</v>
      </c>
      <c r="H108" s="10" t="s">
        <v>74</v>
      </c>
      <c r="I108" s="10" t="s">
        <v>75</v>
      </c>
      <c r="J108" s="33" t="s">
        <v>40</v>
      </c>
      <c r="K108" s="34">
        <v>9</v>
      </c>
      <c r="L108" s="34">
        <v>10</v>
      </c>
      <c r="M108" s="35">
        <v>0</v>
      </c>
      <c r="N108" s="33">
        <v>8</v>
      </c>
      <c r="O108" s="33">
        <v>8</v>
      </c>
      <c r="P108" s="33">
        <v>8</v>
      </c>
      <c r="Q108" s="33">
        <f t="shared" si="3"/>
        <v>8</v>
      </c>
      <c r="R108" s="33">
        <v>8</v>
      </c>
      <c r="S108" s="33">
        <v>8</v>
      </c>
      <c r="T108" s="33">
        <v>8</v>
      </c>
      <c r="U108" s="33">
        <f t="shared" si="7"/>
        <v>8</v>
      </c>
      <c r="V108" s="33">
        <v>8</v>
      </c>
      <c r="W108" s="33">
        <v>8</v>
      </c>
      <c r="X108" s="33">
        <v>15</v>
      </c>
      <c r="Y108" s="33">
        <f t="shared" si="15"/>
        <v>8.7777777777777786</v>
      </c>
      <c r="Z108" s="33">
        <v>15</v>
      </c>
      <c r="AA108" s="33">
        <v>15</v>
      </c>
      <c r="AB108" s="33">
        <v>15</v>
      </c>
      <c r="AC108" s="33">
        <f t="shared" si="16"/>
        <v>10.333333333333334</v>
      </c>
      <c r="AD108" s="36">
        <f t="shared" si="17"/>
        <v>0.11111111111111116</v>
      </c>
      <c r="AE108" s="33" t="s">
        <v>41</v>
      </c>
      <c r="AF108" s="37"/>
      <c r="AG108" s="38">
        <f t="shared" si="14"/>
        <v>1.1111111111111112</v>
      </c>
    </row>
    <row r="109" spans="1:33" s="33" customFormat="1" ht="25.5">
      <c r="A109" s="31"/>
      <c r="B109" s="32"/>
      <c r="C109" s="32"/>
      <c r="D109" s="10"/>
      <c r="E109" s="10"/>
      <c r="F109" s="10"/>
      <c r="G109" s="10" t="s">
        <v>39</v>
      </c>
      <c r="H109" s="10" t="s">
        <v>76</v>
      </c>
      <c r="I109" s="10" t="s">
        <v>75</v>
      </c>
      <c r="J109" s="33" t="s">
        <v>40</v>
      </c>
      <c r="K109" s="34">
        <v>33</v>
      </c>
      <c r="L109" s="34">
        <v>33</v>
      </c>
      <c r="M109" s="35">
        <v>0.05</v>
      </c>
      <c r="N109" s="33">
        <v>35</v>
      </c>
      <c r="O109" s="33">
        <v>35</v>
      </c>
      <c r="P109" s="33">
        <v>35</v>
      </c>
      <c r="Q109" s="33">
        <f t="shared" si="3"/>
        <v>35</v>
      </c>
      <c r="R109" s="33">
        <v>35</v>
      </c>
      <c r="S109" s="33">
        <v>35</v>
      </c>
      <c r="T109" s="33">
        <v>35</v>
      </c>
      <c r="U109" s="33">
        <f t="shared" si="7"/>
        <v>35</v>
      </c>
      <c r="V109" s="33">
        <v>35</v>
      </c>
      <c r="W109" s="33">
        <v>35</v>
      </c>
      <c r="X109" s="33">
        <v>28</v>
      </c>
      <c r="Y109" s="33">
        <f t="shared" si="15"/>
        <v>34.222222222222221</v>
      </c>
      <c r="Z109" s="33">
        <v>28</v>
      </c>
      <c r="AA109" s="33">
        <v>28</v>
      </c>
      <c r="AB109" s="33">
        <v>28</v>
      </c>
      <c r="AC109" s="33">
        <f t="shared" si="16"/>
        <v>32.666666666666664</v>
      </c>
      <c r="AD109" s="36"/>
      <c r="AE109" s="33" t="s">
        <v>41</v>
      </c>
      <c r="AF109" s="37"/>
      <c r="AG109" s="38">
        <f t="shared" si="14"/>
        <v>1</v>
      </c>
    </row>
    <row r="110" spans="1:33" s="33" customFormat="1" ht="38.25">
      <c r="A110" s="31"/>
      <c r="B110" s="32"/>
      <c r="C110" s="32" t="s">
        <v>77</v>
      </c>
      <c r="D110" s="10"/>
      <c r="E110" s="10" t="s">
        <v>38</v>
      </c>
      <c r="F110" s="10"/>
      <c r="G110" s="10"/>
      <c r="H110" s="10" t="s">
        <v>74</v>
      </c>
      <c r="I110" s="10" t="s">
        <v>75</v>
      </c>
      <c r="J110" s="33" t="s">
        <v>40</v>
      </c>
      <c r="K110" s="34">
        <v>9</v>
      </c>
      <c r="L110" s="34">
        <v>10</v>
      </c>
      <c r="M110" s="35">
        <v>0</v>
      </c>
      <c r="N110" s="33">
        <v>8</v>
      </c>
      <c r="O110" s="33">
        <v>8</v>
      </c>
      <c r="P110" s="33">
        <v>8</v>
      </c>
      <c r="Q110" s="33">
        <f t="shared" si="3"/>
        <v>8</v>
      </c>
      <c r="R110" s="33">
        <v>8</v>
      </c>
      <c r="S110" s="33">
        <v>8</v>
      </c>
      <c r="T110" s="33">
        <v>8</v>
      </c>
      <c r="U110" s="33">
        <f t="shared" si="7"/>
        <v>8</v>
      </c>
      <c r="V110" s="33">
        <v>8</v>
      </c>
      <c r="W110" s="33">
        <v>8</v>
      </c>
      <c r="X110" s="33">
        <v>15</v>
      </c>
      <c r="Y110" s="33">
        <f t="shared" si="15"/>
        <v>8.7777777777777786</v>
      </c>
      <c r="Z110" s="33">
        <v>15</v>
      </c>
      <c r="AA110" s="33">
        <v>15</v>
      </c>
      <c r="AB110" s="33">
        <v>15</v>
      </c>
      <c r="AC110" s="33">
        <f t="shared" si="16"/>
        <v>10.333333333333334</v>
      </c>
      <c r="AD110" s="36">
        <f t="shared" si="17"/>
        <v>0.11111111111111116</v>
      </c>
      <c r="AE110" s="33" t="s">
        <v>41</v>
      </c>
      <c r="AF110" s="37"/>
      <c r="AG110" s="38">
        <f t="shared" si="14"/>
        <v>1.1111111111111112</v>
      </c>
    </row>
    <row r="111" spans="1:33" s="45" customFormat="1" ht="39" thickBot="1">
      <c r="A111" s="40"/>
      <c r="B111" s="41"/>
      <c r="C111" s="41"/>
      <c r="D111" s="42"/>
      <c r="E111" s="42" t="s">
        <v>46</v>
      </c>
      <c r="F111" s="42"/>
      <c r="G111" s="42"/>
      <c r="H111" s="42" t="s">
        <v>76</v>
      </c>
      <c r="I111" s="42" t="s">
        <v>75</v>
      </c>
      <c r="J111" s="45" t="s">
        <v>40</v>
      </c>
      <c r="K111" s="43">
        <v>33</v>
      </c>
      <c r="L111" s="43">
        <v>33</v>
      </c>
      <c r="M111" s="44">
        <v>0.05</v>
      </c>
      <c r="N111" s="45">
        <v>35</v>
      </c>
      <c r="O111" s="45">
        <v>35</v>
      </c>
      <c r="P111" s="45">
        <v>35</v>
      </c>
      <c r="Q111" s="45">
        <f t="shared" si="3"/>
        <v>35</v>
      </c>
      <c r="R111" s="45">
        <v>35</v>
      </c>
      <c r="S111" s="45">
        <v>35</v>
      </c>
      <c r="T111" s="45">
        <v>35</v>
      </c>
      <c r="U111" s="45">
        <f t="shared" si="7"/>
        <v>35</v>
      </c>
      <c r="V111" s="45">
        <v>35</v>
      </c>
      <c r="W111" s="45">
        <v>35</v>
      </c>
      <c r="X111" s="45">
        <v>28</v>
      </c>
      <c r="Y111" s="45">
        <f t="shared" si="15"/>
        <v>34.222222222222221</v>
      </c>
      <c r="Z111" s="45">
        <v>28</v>
      </c>
      <c r="AA111" s="45">
        <v>28</v>
      </c>
      <c r="AB111" s="45">
        <v>28</v>
      </c>
      <c r="AC111" s="45">
        <f t="shared" si="16"/>
        <v>32.666666666666664</v>
      </c>
      <c r="AD111" s="46"/>
      <c r="AE111" s="45" t="s">
        <v>41</v>
      </c>
      <c r="AF111" s="49"/>
      <c r="AG111" s="48">
        <f t="shared" si="14"/>
        <v>1</v>
      </c>
    </row>
    <row r="112" spans="1:33" s="25" customFormat="1" ht="56.25" customHeight="1">
      <c r="A112" s="22">
        <v>12</v>
      </c>
      <c r="B112" s="23" t="s">
        <v>82</v>
      </c>
      <c r="C112" s="29" t="s">
        <v>37</v>
      </c>
      <c r="D112" s="24"/>
      <c r="E112" s="24" t="s">
        <v>38</v>
      </c>
      <c r="F112" s="24"/>
      <c r="G112" s="24" t="s">
        <v>39</v>
      </c>
      <c r="H112" s="24"/>
      <c r="I112" s="24"/>
      <c r="J112" s="25" t="s">
        <v>40</v>
      </c>
      <c r="K112" s="26">
        <v>29</v>
      </c>
      <c r="L112" s="26">
        <v>30</v>
      </c>
      <c r="M112" s="27">
        <v>0.04</v>
      </c>
      <c r="N112" s="25">
        <v>29</v>
      </c>
      <c r="O112" s="25">
        <v>29</v>
      </c>
      <c r="P112" s="25">
        <v>29</v>
      </c>
      <c r="Q112" s="25">
        <f t="shared" si="3"/>
        <v>29</v>
      </c>
      <c r="R112" s="25">
        <v>29</v>
      </c>
      <c r="S112" s="25">
        <v>29</v>
      </c>
      <c r="T112" s="25">
        <v>29</v>
      </c>
      <c r="U112" s="25">
        <f>(N112+O112+P112+R112+S112+T112)/6</f>
        <v>29</v>
      </c>
      <c r="V112" s="25">
        <v>29</v>
      </c>
      <c r="W112" s="25">
        <v>29</v>
      </c>
      <c r="X112" s="25">
        <v>28</v>
      </c>
      <c r="Y112" s="25">
        <f t="shared" si="15"/>
        <v>28.888888888888889</v>
      </c>
      <c r="Z112" s="25">
        <v>32</v>
      </c>
      <c r="AA112" s="25">
        <v>32</v>
      </c>
      <c r="AB112" s="25">
        <v>32</v>
      </c>
      <c r="AC112" s="25">
        <f t="shared" si="16"/>
        <v>29.666666666666668</v>
      </c>
      <c r="AD112" s="28"/>
      <c r="AE112" s="25" t="s">
        <v>41</v>
      </c>
      <c r="AF112" s="29"/>
      <c r="AG112" s="30">
        <f t="shared" si="14"/>
        <v>1.0344827586206897</v>
      </c>
    </row>
    <row r="113" spans="1:33" s="33" customFormat="1" ht="56.25" customHeight="1">
      <c r="A113" s="31"/>
      <c r="B113" s="32"/>
      <c r="C113" s="37" t="s">
        <v>43</v>
      </c>
      <c r="D113" s="10"/>
      <c r="E113" s="10" t="s">
        <v>46</v>
      </c>
      <c r="F113" s="10"/>
      <c r="G113" s="10" t="s">
        <v>39</v>
      </c>
      <c r="H113" s="10"/>
      <c r="I113" s="10"/>
      <c r="J113" s="33" t="s">
        <v>40</v>
      </c>
      <c r="K113" s="34">
        <v>16</v>
      </c>
      <c r="L113" s="34">
        <v>17</v>
      </c>
      <c r="M113" s="35">
        <v>0.1</v>
      </c>
      <c r="N113" s="33">
        <v>16</v>
      </c>
      <c r="O113" s="33">
        <v>16</v>
      </c>
      <c r="P113" s="33">
        <v>16</v>
      </c>
      <c r="Q113" s="33">
        <f t="shared" si="3"/>
        <v>16</v>
      </c>
      <c r="R113" s="33">
        <v>15</v>
      </c>
      <c r="S113" s="33">
        <v>15</v>
      </c>
      <c r="T113" s="33">
        <v>15</v>
      </c>
      <c r="U113" s="33">
        <f>(N113+O113+P113+R113+S113+T113)/6</f>
        <v>15.5</v>
      </c>
      <c r="V113" s="33">
        <v>15</v>
      </c>
      <c r="W113" s="33">
        <v>15</v>
      </c>
      <c r="X113" s="33">
        <v>21</v>
      </c>
      <c r="Y113" s="33">
        <f t="shared" si="15"/>
        <v>16</v>
      </c>
      <c r="Z113" s="33">
        <v>21</v>
      </c>
      <c r="AA113" s="33">
        <v>21</v>
      </c>
      <c r="AB113" s="33">
        <v>21</v>
      </c>
      <c r="AC113" s="33">
        <f t="shared" si="16"/>
        <v>17.25</v>
      </c>
      <c r="AD113" s="36"/>
      <c r="AE113" s="33" t="s">
        <v>41</v>
      </c>
      <c r="AF113" s="37"/>
      <c r="AG113" s="38">
        <f t="shared" si="14"/>
        <v>1.0625</v>
      </c>
    </row>
    <row r="114" spans="1:33" s="33" customFormat="1" ht="56.25" customHeight="1">
      <c r="A114" s="31"/>
      <c r="B114" s="32"/>
      <c r="C114" s="32" t="s">
        <v>47</v>
      </c>
      <c r="D114" s="10" t="s">
        <v>48</v>
      </c>
      <c r="E114" s="10" t="s">
        <v>49</v>
      </c>
      <c r="F114" s="10"/>
      <c r="G114" s="10" t="s">
        <v>39</v>
      </c>
      <c r="H114" s="10"/>
      <c r="I114" s="10"/>
      <c r="J114" s="10" t="s">
        <v>50</v>
      </c>
      <c r="K114" s="34">
        <v>1750</v>
      </c>
      <c r="L114" s="34">
        <v>1521</v>
      </c>
      <c r="M114" s="35">
        <v>0.05</v>
      </c>
      <c r="N114" s="33">
        <v>200</v>
      </c>
      <c r="O114" s="33">
        <v>200</v>
      </c>
      <c r="P114" s="33">
        <v>200</v>
      </c>
      <c r="Q114" s="33">
        <v>600</v>
      </c>
      <c r="U114" s="33">
        <v>900</v>
      </c>
      <c r="Y114" s="33">
        <v>1210</v>
      </c>
      <c r="AC114" s="33">
        <v>1521</v>
      </c>
      <c r="AD114" s="36">
        <f>L114/K114*100%-100%+M114</f>
        <v>-8.0857142857142891E-2</v>
      </c>
      <c r="AE114" s="33" t="s">
        <v>61</v>
      </c>
      <c r="AF114" s="37" t="s">
        <v>83</v>
      </c>
      <c r="AG114" s="38">
        <f t="shared" si="14"/>
        <v>0.86914285714285711</v>
      </c>
    </row>
    <row r="115" spans="1:33" s="33" customFormat="1" ht="48" customHeight="1">
      <c r="A115" s="31"/>
      <c r="B115" s="32"/>
      <c r="C115" s="32"/>
      <c r="D115" s="10" t="s">
        <v>51</v>
      </c>
      <c r="E115" s="10" t="s">
        <v>49</v>
      </c>
      <c r="F115" s="10"/>
      <c r="G115" s="10" t="s">
        <v>39</v>
      </c>
      <c r="H115" s="10"/>
      <c r="I115" s="10"/>
      <c r="J115" s="10" t="s">
        <v>50</v>
      </c>
      <c r="K115" s="34">
        <v>264</v>
      </c>
      <c r="L115" s="34">
        <v>361</v>
      </c>
      <c r="M115" s="35">
        <v>0.05</v>
      </c>
      <c r="AC115" s="33">
        <v>361</v>
      </c>
      <c r="AD115" s="36">
        <f>L115/K115*100%-100%-M115</f>
        <v>0.31742424242424244</v>
      </c>
      <c r="AE115" s="33" t="s">
        <v>41</v>
      </c>
      <c r="AF115" s="37"/>
      <c r="AG115" s="38">
        <f t="shared" si="14"/>
        <v>1.3674242424242424</v>
      </c>
    </row>
    <row r="116" spans="1:33" s="33" customFormat="1" ht="48" customHeight="1">
      <c r="A116" s="31"/>
      <c r="B116" s="32"/>
      <c r="C116" s="32"/>
      <c r="D116" s="10" t="s">
        <v>84</v>
      </c>
      <c r="E116" s="10" t="s">
        <v>49</v>
      </c>
      <c r="F116" s="10"/>
      <c r="G116" s="10" t="s">
        <v>39</v>
      </c>
      <c r="H116" s="10"/>
      <c r="I116" s="10"/>
      <c r="J116" s="10" t="s">
        <v>50</v>
      </c>
      <c r="K116" s="34">
        <v>180</v>
      </c>
      <c r="L116" s="34">
        <v>255</v>
      </c>
      <c r="M116" s="35">
        <v>0.05</v>
      </c>
      <c r="AC116" s="33">
        <v>255</v>
      </c>
      <c r="AD116" s="36">
        <f>L116/K116*100%-100%-M116</f>
        <v>0.36666666666666675</v>
      </c>
      <c r="AE116" s="33" t="s">
        <v>41</v>
      </c>
      <c r="AF116" s="37"/>
      <c r="AG116" s="38">
        <f t="shared" si="14"/>
        <v>1.4166666666666667</v>
      </c>
    </row>
    <row r="117" spans="1:33" s="33" customFormat="1" ht="48" customHeight="1">
      <c r="A117" s="31"/>
      <c r="B117" s="32"/>
      <c r="C117" s="32"/>
      <c r="D117" s="10" t="s">
        <v>54</v>
      </c>
      <c r="E117" s="10" t="s">
        <v>49</v>
      </c>
      <c r="F117" s="10"/>
      <c r="G117" s="10" t="s">
        <v>39</v>
      </c>
      <c r="H117" s="10"/>
      <c r="I117" s="10"/>
      <c r="J117" s="10" t="s">
        <v>50</v>
      </c>
      <c r="K117" s="34">
        <v>132</v>
      </c>
      <c r="L117" s="34">
        <v>187</v>
      </c>
      <c r="M117" s="35">
        <v>0.05</v>
      </c>
      <c r="AC117" s="33">
        <v>187</v>
      </c>
      <c r="AD117" s="36">
        <f>L117/K117*100%-100%-M117</f>
        <v>0.36666666666666675</v>
      </c>
      <c r="AE117" s="33" t="s">
        <v>41</v>
      </c>
      <c r="AF117" s="37"/>
      <c r="AG117" s="38">
        <f t="shared" si="14"/>
        <v>1.4166666666666667</v>
      </c>
    </row>
    <row r="118" spans="1:33" s="33" customFormat="1" ht="42.75" customHeight="1">
      <c r="A118" s="31"/>
      <c r="B118" s="32"/>
      <c r="C118" s="32" t="s">
        <v>73</v>
      </c>
      <c r="D118" s="10"/>
      <c r="E118" s="10"/>
      <c r="F118" s="10"/>
      <c r="G118" s="10" t="s">
        <v>39</v>
      </c>
      <c r="H118" s="10" t="s">
        <v>74</v>
      </c>
      <c r="I118" s="10" t="s">
        <v>75</v>
      </c>
      <c r="J118" s="33" t="s">
        <v>40</v>
      </c>
      <c r="K118" s="34">
        <v>7</v>
      </c>
      <c r="L118" s="34">
        <v>7</v>
      </c>
      <c r="M118" s="35">
        <v>0</v>
      </c>
      <c r="N118" s="33">
        <v>4</v>
      </c>
      <c r="O118" s="33">
        <v>4</v>
      </c>
      <c r="P118" s="33">
        <v>6</v>
      </c>
      <c r="Q118" s="33">
        <f t="shared" si="3"/>
        <v>4.666666666666667</v>
      </c>
      <c r="R118" s="33">
        <v>7</v>
      </c>
      <c r="S118" s="33">
        <v>8</v>
      </c>
      <c r="T118" s="33">
        <v>8</v>
      </c>
      <c r="U118" s="33">
        <f t="shared" si="7"/>
        <v>6.166666666666667</v>
      </c>
      <c r="V118" s="33">
        <v>8</v>
      </c>
      <c r="W118" s="33">
        <v>8</v>
      </c>
      <c r="X118" s="33">
        <v>8</v>
      </c>
      <c r="Y118" s="33">
        <f t="shared" si="15"/>
        <v>6.7777777777777777</v>
      </c>
      <c r="Z118" s="33">
        <v>8</v>
      </c>
      <c r="AA118" s="33">
        <v>8</v>
      </c>
      <c r="AB118" s="33">
        <v>8</v>
      </c>
      <c r="AC118" s="33">
        <f t="shared" si="16"/>
        <v>7.083333333333333</v>
      </c>
      <c r="AD118" s="36"/>
      <c r="AE118" s="33" t="s">
        <v>41</v>
      </c>
      <c r="AF118" s="37"/>
      <c r="AG118" s="38">
        <f t="shared" si="14"/>
        <v>1</v>
      </c>
    </row>
    <row r="119" spans="1:33" s="33" customFormat="1" ht="25.5">
      <c r="A119" s="31"/>
      <c r="B119" s="32"/>
      <c r="C119" s="32"/>
      <c r="D119" s="10"/>
      <c r="E119" s="10"/>
      <c r="F119" s="10"/>
      <c r="G119" s="10" t="s">
        <v>39</v>
      </c>
      <c r="H119" s="10" t="s">
        <v>76</v>
      </c>
      <c r="I119" s="10" t="s">
        <v>75</v>
      </c>
      <c r="J119" s="33" t="s">
        <v>40</v>
      </c>
      <c r="K119" s="34">
        <v>22</v>
      </c>
      <c r="L119" s="34">
        <v>23</v>
      </c>
      <c r="M119" s="35">
        <v>0.05</v>
      </c>
      <c r="N119" s="33">
        <v>28</v>
      </c>
      <c r="O119" s="33">
        <v>27</v>
      </c>
      <c r="P119" s="33">
        <v>27</v>
      </c>
      <c r="Q119" s="33">
        <f t="shared" si="3"/>
        <v>27.333333333333332</v>
      </c>
      <c r="R119" s="33">
        <v>27</v>
      </c>
      <c r="S119" s="33">
        <v>27</v>
      </c>
      <c r="T119" s="33">
        <v>19</v>
      </c>
      <c r="U119" s="33">
        <f t="shared" si="7"/>
        <v>25.833333333333332</v>
      </c>
      <c r="V119" s="33">
        <v>19</v>
      </c>
      <c r="W119" s="33">
        <v>19</v>
      </c>
      <c r="X119" s="33">
        <v>21</v>
      </c>
      <c r="Y119" s="33">
        <f t="shared" si="15"/>
        <v>23.777777777777779</v>
      </c>
      <c r="Z119" s="33">
        <v>21</v>
      </c>
      <c r="AA119" s="33">
        <v>21</v>
      </c>
      <c r="AB119" s="33">
        <v>21</v>
      </c>
      <c r="AC119" s="33">
        <f t="shared" si="16"/>
        <v>23.083333333333332</v>
      </c>
      <c r="AD119" s="36"/>
      <c r="AE119" s="33" t="s">
        <v>41</v>
      </c>
      <c r="AF119" s="37"/>
      <c r="AG119" s="38">
        <f>L119/K119</f>
        <v>1.0454545454545454</v>
      </c>
    </row>
    <row r="120" spans="1:33" s="33" customFormat="1" ht="47.25" customHeight="1">
      <c r="A120" s="31"/>
      <c r="B120" s="32"/>
      <c r="C120" s="32" t="s">
        <v>77</v>
      </c>
      <c r="D120" s="10"/>
      <c r="E120" s="10" t="s">
        <v>46</v>
      </c>
      <c r="F120" s="10"/>
      <c r="G120" s="10"/>
      <c r="H120" s="10" t="s">
        <v>74</v>
      </c>
      <c r="I120" s="10" t="s">
        <v>75</v>
      </c>
      <c r="J120" s="33" t="s">
        <v>40</v>
      </c>
      <c r="K120" s="34">
        <v>7</v>
      </c>
      <c r="L120" s="34">
        <v>7</v>
      </c>
      <c r="M120" s="35">
        <v>0</v>
      </c>
      <c r="N120" s="33">
        <v>4</v>
      </c>
      <c r="O120" s="33">
        <v>4</v>
      </c>
      <c r="P120" s="33">
        <v>6</v>
      </c>
      <c r="Q120" s="33">
        <f t="shared" si="3"/>
        <v>4.666666666666667</v>
      </c>
      <c r="R120" s="33">
        <v>7</v>
      </c>
      <c r="S120" s="33">
        <v>8</v>
      </c>
      <c r="T120" s="33">
        <v>8</v>
      </c>
      <c r="U120" s="33">
        <f t="shared" si="7"/>
        <v>6.166666666666667</v>
      </c>
      <c r="V120" s="33">
        <v>8</v>
      </c>
      <c r="W120" s="33">
        <v>8</v>
      </c>
      <c r="X120" s="33">
        <v>8</v>
      </c>
      <c r="Y120" s="33">
        <f t="shared" si="15"/>
        <v>6.7777777777777777</v>
      </c>
      <c r="Z120" s="33">
        <v>8</v>
      </c>
      <c r="AA120" s="33">
        <v>8</v>
      </c>
      <c r="AB120" s="33">
        <v>8</v>
      </c>
      <c r="AC120" s="33">
        <f t="shared" si="16"/>
        <v>7.083333333333333</v>
      </c>
      <c r="AD120" s="36"/>
      <c r="AE120" s="33" t="s">
        <v>41</v>
      </c>
      <c r="AF120" s="37"/>
      <c r="AG120" s="38">
        <f t="shared" si="14"/>
        <v>1</v>
      </c>
    </row>
    <row r="121" spans="1:33" s="33" customFormat="1" ht="38.25">
      <c r="A121" s="31"/>
      <c r="B121" s="32"/>
      <c r="C121" s="32"/>
      <c r="D121" s="10"/>
      <c r="E121" s="10" t="s">
        <v>38</v>
      </c>
      <c r="F121" s="10"/>
      <c r="G121" s="10"/>
      <c r="H121" s="10" t="s">
        <v>76</v>
      </c>
      <c r="I121" s="10" t="s">
        <v>75</v>
      </c>
      <c r="J121" s="33" t="s">
        <v>40</v>
      </c>
      <c r="K121" s="34">
        <v>22</v>
      </c>
      <c r="L121" s="34">
        <v>23</v>
      </c>
      <c r="M121" s="35">
        <v>0.05</v>
      </c>
      <c r="N121" s="33">
        <v>28</v>
      </c>
      <c r="O121" s="33">
        <v>27</v>
      </c>
      <c r="P121" s="33">
        <v>27</v>
      </c>
      <c r="Q121" s="33">
        <f t="shared" si="3"/>
        <v>27.333333333333332</v>
      </c>
      <c r="R121" s="33">
        <v>27</v>
      </c>
      <c r="S121" s="33">
        <v>27</v>
      </c>
      <c r="T121" s="33">
        <v>19</v>
      </c>
      <c r="U121" s="33">
        <f t="shared" si="7"/>
        <v>25.833333333333332</v>
      </c>
      <c r="V121" s="33">
        <v>19</v>
      </c>
      <c r="W121" s="33">
        <v>19</v>
      </c>
      <c r="X121" s="33">
        <v>21</v>
      </c>
      <c r="Y121" s="33">
        <f t="shared" si="15"/>
        <v>23.777777777777779</v>
      </c>
      <c r="Z121" s="33">
        <v>21</v>
      </c>
      <c r="AA121" s="33">
        <v>21</v>
      </c>
      <c r="AB121" s="33">
        <v>21</v>
      </c>
      <c r="AC121" s="33">
        <f t="shared" si="16"/>
        <v>23.083333333333332</v>
      </c>
      <c r="AD121" s="36"/>
      <c r="AE121" s="33" t="s">
        <v>41</v>
      </c>
      <c r="AF121" s="37"/>
      <c r="AG121" s="38">
        <f t="shared" si="14"/>
        <v>1.0454545454545454</v>
      </c>
    </row>
    <row r="122" spans="1:33" s="19" customFormat="1" ht="39" customHeight="1" thickBot="1">
      <c r="A122" s="40"/>
      <c r="B122" s="41"/>
      <c r="C122" s="49" t="s">
        <v>85</v>
      </c>
      <c r="D122" s="42"/>
      <c r="E122" s="42"/>
      <c r="F122" s="42"/>
      <c r="G122" s="42"/>
      <c r="H122" s="42"/>
      <c r="I122" s="42"/>
      <c r="J122" s="45" t="s">
        <v>40</v>
      </c>
      <c r="K122" s="43">
        <v>4</v>
      </c>
      <c r="L122" s="43">
        <v>4</v>
      </c>
      <c r="M122" s="44">
        <v>0</v>
      </c>
      <c r="N122" s="45">
        <v>4</v>
      </c>
      <c r="O122" s="45">
        <v>4</v>
      </c>
      <c r="P122" s="45">
        <v>4</v>
      </c>
      <c r="Q122" s="45">
        <f t="shared" si="3"/>
        <v>4</v>
      </c>
      <c r="R122" s="45">
        <v>4</v>
      </c>
      <c r="S122" s="45">
        <v>4</v>
      </c>
      <c r="T122" s="45">
        <v>4</v>
      </c>
      <c r="U122" s="45">
        <f t="shared" si="7"/>
        <v>4</v>
      </c>
      <c r="V122" s="45">
        <v>4</v>
      </c>
      <c r="W122" s="45">
        <v>4</v>
      </c>
      <c r="X122" s="45">
        <v>4</v>
      </c>
      <c r="Y122" s="45">
        <f t="shared" si="15"/>
        <v>4</v>
      </c>
      <c r="Z122" s="45">
        <v>4</v>
      </c>
      <c r="AA122" s="45">
        <v>4</v>
      </c>
      <c r="AB122" s="45">
        <v>4</v>
      </c>
      <c r="AC122" s="45">
        <f t="shared" si="16"/>
        <v>4</v>
      </c>
      <c r="AD122" s="46"/>
      <c r="AE122" s="45" t="s">
        <v>41</v>
      </c>
      <c r="AF122" s="49"/>
      <c r="AG122" s="48">
        <f t="shared" si="14"/>
        <v>1</v>
      </c>
    </row>
    <row r="123" spans="1:33" s="25" customFormat="1" ht="54.75" customHeight="1">
      <c r="A123" s="22">
        <v>13</v>
      </c>
      <c r="B123" s="23" t="s">
        <v>86</v>
      </c>
      <c r="C123" s="29" t="s">
        <v>37</v>
      </c>
      <c r="D123" s="24"/>
      <c r="E123" s="24" t="s">
        <v>46</v>
      </c>
      <c r="F123" s="24"/>
      <c r="G123" s="24" t="s">
        <v>39</v>
      </c>
      <c r="H123" s="24"/>
      <c r="I123" s="24"/>
      <c r="J123" s="25" t="s">
        <v>40</v>
      </c>
      <c r="K123" s="26">
        <v>29</v>
      </c>
      <c r="L123" s="26">
        <v>29</v>
      </c>
      <c r="M123" s="27">
        <v>0.04</v>
      </c>
      <c r="N123" s="25">
        <v>29</v>
      </c>
      <c r="O123" s="25">
        <v>29</v>
      </c>
      <c r="P123" s="25">
        <v>30</v>
      </c>
      <c r="Q123" s="25">
        <f t="shared" si="3"/>
        <v>29.333333333333332</v>
      </c>
      <c r="R123" s="25">
        <v>30</v>
      </c>
      <c r="S123" s="25">
        <v>30</v>
      </c>
      <c r="T123" s="25">
        <v>30</v>
      </c>
      <c r="U123" s="25">
        <f t="shared" si="7"/>
        <v>29.666666666666668</v>
      </c>
      <c r="V123" s="25">
        <v>30</v>
      </c>
      <c r="W123" s="25">
        <v>30</v>
      </c>
      <c r="X123" s="25">
        <v>28</v>
      </c>
      <c r="Y123" s="25">
        <f t="shared" si="15"/>
        <v>29.555555555555557</v>
      </c>
      <c r="Z123" s="25">
        <v>28</v>
      </c>
      <c r="AA123" s="25">
        <v>28</v>
      </c>
      <c r="AB123" s="25">
        <v>28</v>
      </c>
      <c r="AC123" s="25">
        <f t="shared" si="16"/>
        <v>29.166666666666668</v>
      </c>
      <c r="AD123" s="28"/>
      <c r="AE123" s="25" t="s">
        <v>41</v>
      </c>
      <c r="AF123" s="29"/>
      <c r="AG123" s="30">
        <f t="shared" si="14"/>
        <v>1</v>
      </c>
    </row>
    <row r="124" spans="1:33" s="33" customFormat="1" ht="54" customHeight="1">
      <c r="A124" s="31"/>
      <c r="B124" s="32"/>
      <c r="C124" s="37" t="s">
        <v>43</v>
      </c>
      <c r="D124" s="10"/>
      <c r="E124" s="10" t="s">
        <v>46</v>
      </c>
      <c r="F124" s="10"/>
      <c r="G124" s="10" t="s">
        <v>39</v>
      </c>
      <c r="H124" s="10"/>
      <c r="I124" s="10"/>
      <c r="J124" s="33" t="s">
        <v>40</v>
      </c>
      <c r="K124" s="34">
        <v>33</v>
      </c>
      <c r="L124" s="34">
        <v>33</v>
      </c>
      <c r="M124" s="35">
        <v>0.03</v>
      </c>
      <c r="N124" s="33">
        <v>31</v>
      </c>
      <c r="O124" s="33">
        <v>31</v>
      </c>
      <c r="P124" s="33">
        <v>31</v>
      </c>
      <c r="Q124" s="33">
        <f t="shared" si="3"/>
        <v>31</v>
      </c>
      <c r="R124" s="33">
        <v>30</v>
      </c>
      <c r="S124" s="33">
        <v>30</v>
      </c>
      <c r="T124" s="65">
        <v>30</v>
      </c>
      <c r="U124" s="66">
        <f t="shared" si="7"/>
        <v>30.5</v>
      </c>
      <c r="V124" s="33">
        <v>30</v>
      </c>
      <c r="W124" s="33">
        <v>30</v>
      </c>
      <c r="X124" s="33">
        <v>38</v>
      </c>
      <c r="Y124" s="33">
        <f t="shared" si="15"/>
        <v>31.222222222222221</v>
      </c>
      <c r="Z124" s="33">
        <v>37</v>
      </c>
      <c r="AA124" s="33">
        <v>37</v>
      </c>
      <c r="AB124" s="33">
        <v>38</v>
      </c>
      <c r="AC124" s="33">
        <f t="shared" si="16"/>
        <v>32.75</v>
      </c>
      <c r="AD124" s="36"/>
      <c r="AE124" s="33" t="s">
        <v>41</v>
      </c>
      <c r="AF124" s="37"/>
      <c r="AG124" s="38">
        <f t="shared" si="14"/>
        <v>1</v>
      </c>
    </row>
    <row r="125" spans="1:33" s="33" customFormat="1" ht="54" customHeight="1">
      <c r="A125" s="31"/>
      <c r="B125" s="32"/>
      <c r="C125" s="37" t="s">
        <v>45</v>
      </c>
      <c r="D125" s="10"/>
      <c r="E125" s="10" t="s">
        <v>46</v>
      </c>
      <c r="F125" s="10"/>
      <c r="G125" s="10" t="s">
        <v>39</v>
      </c>
      <c r="H125" s="10"/>
      <c r="I125" s="10"/>
      <c r="J125" s="33" t="s">
        <v>40</v>
      </c>
      <c r="K125" s="34">
        <v>13</v>
      </c>
      <c r="L125" s="34">
        <v>13</v>
      </c>
      <c r="M125" s="35">
        <v>0.08</v>
      </c>
      <c r="N125" s="33">
        <v>15</v>
      </c>
      <c r="O125" s="33">
        <v>15</v>
      </c>
      <c r="P125" s="33">
        <v>15</v>
      </c>
      <c r="Q125" s="33">
        <f t="shared" si="3"/>
        <v>15</v>
      </c>
      <c r="R125" s="33">
        <v>15</v>
      </c>
      <c r="S125" s="33">
        <v>15</v>
      </c>
      <c r="T125" s="33">
        <v>15</v>
      </c>
      <c r="U125" s="33">
        <f t="shared" si="7"/>
        <v>15</v>
      </c>
      <c r="V125" s="33">
        <v>15</v>
      </c>
      <c r="W125" s="33">
        <v>15</v>
      </c>
      <c r="X125" s="33">
        <v>8</v>
      </c>
      <c r="Y125" s="33">
        <f t="shared" si="15"/>
        <v>14.222222222222221</v>
      </c>
      <c r="Z125" s="33">
        <v>8</v>
      </c>
      <c r="AA125" s="33">
        <v>8</v>
      </c>
      <c r="AB125" s="33">
        <v>8</v>
      </c>
      <c r="AC125" s="33">
        <f t="shared" si="16"/>
        <v>12.666666666666666</v>
      </c>
      <c r="AD125" s="36"/>
      <c r="AE125" s="33" t="s">
        <v>41</v>
      </c>
      <c r="AF125" s="37"/>
      <c r="AG125" s="38">
        <f t="shared" si="14"/>
        <v>1</v>
      </c>
    </row>
    <row r="126" spans="1:33" s="33" customFormat="1" ht="68.25" customHeight="1">
      <c r="A126" s="31"/>
      <c r="B126" s="32"/>
      <c r="C126" s="37" t="s">
        <v>80</v>
      </c>
      <c r="D126" s="10"/>
      <c r="E126" s="10" t="s">
        <v>68</v>
      </c>
      <c r="F126" s="10"/>
      <c r="G126" s="10" t="s">
        <v>44</v>
      </c>
      <c r="H126" s="10"/>
      <c r="I126" s="10"/>
      <c r="J126" s="33" t="s">
        <v>40</v>
      </c>
      <c r="K126" s="34">
        <v>1</v>
      </c>
      <c r="L126" s="34">
        <v>1</v>
      </c>
      <c r="M126" s="35">
        <v>0</v>
      </c>
      <c r="N126" s="33">
        <v>1</v>
      </c>
      <c r="O126" s="33">
        <v>1</v>
      </c>
      <c r="P126" s="33">
        <v>1</v>
      </c>
      <c r="Q126" s="33">
        <f t="shared" si="3"/>
        <v>1</v>
      </c>
      <c r="R126" s="33">
        <v>1</v>
      </c>
      <c r="S126" s="33">
        <v>1</v>
      </c>
      <c r="T126" s="33">
        <v>1</v>
      </c>
      <c r="U126" s="33">
        <f t="shared" si="7"/>
        <v>1</v>
      </c>
      <c r="V126" s="33">
        <v>1</v>
      </c>
      <c r="W126" s="33">
        <v>1</v>
      </c>
      <c r="X126" s="33">
        <v>1</v>
      </c>
      <c r="Y126" s="33">
        <f t="shared" si="15"/>
        <v>1</v>
      </c>
      <c r="Z126" s="33">
        <v>1</v>
      </c>
      <c r="AA126" s="33">
        <v>1</v>
      </c>
      <c r="AB126" s="33">
        <v>1</v>
      </c>
      <c r="AC126" s="33">
        <f t="shared" si="16"/>
        <v>1</v>
      </c>
      <c r="AD126" s="36"/>
      <c r="AE126" s="33" t="s">
        <v>41</v>
      </c>
      <c r="AF126" s="37"/>
      <c r="AG126" s="38">
        <f t="shared" si="14"/>
        <v>1</v>
      </c>
    </row>
    <row r="127" spans="1:33" s="33" customFormat="1" ht="38.25" customHeight="1">
      <c r="A127" s="31"/>
      <c r="B127" s="32"/>
      <c r="C127" s="32" t="s">
        <v>47</v>
      </c>
      <c r="D127" s="10" t="s">
        <v>48</v>
      </c>
      <c r="E127" s="10" t="s">
        <v>49</v>
      </c>
      <c r="F127" s="10"/>
      <c r="G127" s="10" t="s">
        <v>39</v>
      </c>
      <c r="H127" s="10"/>
      <c r="I127" s="10"/>
      <c r="J127" s="10" t="s">
        <v>50</v>
      </c>
      <c r="K127" s="34">
        <v>2936</v>
      </c>
      <c r="L127" s="34">
        <v>2795</v>
      </c>
      <c r="M127" s="35">
        <v>0.05</v>
      </c>
      <c r="Q127" s="33">
        <v>829</v>
      </c>
      <c r="U127" s="33">
        <v>1347</v>
      </c>
      <c r="Y127" s="33">
        <v>1615</v>
      </c>
      <c r="AC127" s="33">
        <v>2715</v>
      </c>
      <c r="AD127" s="36"/>
      <c r="AE127" s="33" t="s">
        <v>41</v>
      </c>
      <c r="AF127" s="39"/>
      <c r="AG127" s="38">
        <f>L127/K127</f>
        <v>0.95197547683923711</v>
      </c>
    </row>
    <row r="128" spans="1:33" s="33" customFormat="1" ht="38.25">
      <c r="A128" s="31"/>
      <c r="B128" s="32"/>
      <c r="C128" s="32"/>
      <c r="D128" s="10" t="s">
        <v>51</v>
      </c>
      <c r="E128" s="10" t="s">
        <v>49</v>
      </c>
      <c r="F128" s="10"/>
      <c r="G128" s="10" t="s">
        <v>39</v>
      </c>
      <c r="H128" s="10"/>
      <c r="I128" s="10"/>
      <c r="J128" s="10" t="s">
        <v>50</v>
      </c>
      <c r="K128" s="34">
        <v>2295</v>
      </c>
      <c r="L128" s="34">
        <v>2225</v>
      </c>
      <c r="M128" s="35">
        <v>0.05</v>
      </c>
      <c r="Q128" s="33">
        <v>727</v>
      </c>
      <c r="U128" s="33">
        <v>1212</v>
      </c>
      <c r="Y128" s="33">
        <v>1443</v>
      </c>
      <c r="AC128" s="33">
        <v>2225</v>
      </c>
      <c r="AD128" s="36"/>
      <c r="AE128" s="33" t="s">
        <v>41</v>
      </c>
      <c r="AF128" s="39"/>
      <c r="AG128" s="38">
        <f>L128/K128</f>
        <v>0.9694989106753813</v>
      </c>
    </row>
    <row r="129" spans="1:33" s="33" customFormat="1" ht="38.25">
      <c r="A129" s="31"/>
      <c r="B129" s="32"/>
      <c r="C129" s="32"/>
      <c r="D129" s="10" t="s">
        <v>52</v>
      </c>
      <c r="E129" s="10" t="s">
        <v>49</v>
      </c>
      <c r="F129" s="10"/>
      <c r="G129" s="10" t="s">
        <v>39</v>
      </c>
      <c r="H129" s="10"/>
      <c r="I129" s="10"/>
      <c r="J129" s="10" t="s">
        <v>50</v>
      </c>
      <c r="K129" s="34">
        <v>726</v>
      </c>
      <c r="L129" s="34">
        <v>697</v>
      </c>
      <c r="M129" s="35">
        <v>0.05</v>
      </c>
      <c r="Q129" s="33">
        <v>230</v>
      </c>
      <c r="U129" s="33">
        <v>372</v>
      </c>
      <c r="Y129" s="33">
        <v>448</v>
      </c>
      <c r="AC129" s="33">
        <v>642</v>
      </c>
      <c r="AD129" s="36"/>
      <c r="AE129" s="33" t="s">
        <v>41</v>
      </c>
      <c r="AF129" s="39"/>
      <c r="AG129" s="38">
        <f>L129/K129</f>
        <v>0.96005509641873277</v>
      </c>
    </row>
    <row r="130" spans="1:33" s="33" customFormat="1" ht="38.25">
      <c r="A130" s="31"/>
      <c r="B130" s="32"/>
      <c r="C130" s="32"/>
      <c r="D130" s="10" t="s">
        <v>57</v>
      </c>
      <c r="E130" s="10" t="s">
        <v>49</v>
      </c>
      <c r="F130" s="10"/>
      <c r="G130" s="10" t="s">
        <v>39</v>
      </c>
      <c r="H130" s="10"/>
      <c r="I130" s="10"/>
      <c r="J130" s="10" t="s">
        <v>50</v>
      </c>
      <c r="K130" s="34">
        <v>350</v>
      </c>
      <c r="L130" s="34">
        <v>334</v>
      </c>
      <c r="M130" s="35">
        <v>0.05</v>
      </c>
      <c r="Q130" s="33">
        <v>111</v>
      </c>
      <c r="U130" s="33">
        <v>183</v>
      </c>
      <c r="Y130" s="33">
        <v>220</v>
      </c>
      <c r="AC130" s="33">
        <v>315</v>
      </c>
      <c r="AD130" s="36"/>
      <c r="AE130" s="33" t="s">
        <v>41</v>
      </c>
      <c r="AF130" s="39"/>
      <c r="AG130" s="38">
        <f t="shared" si="14"/>
        <v>0.95428571428571429</v>
      </c>
    </row>
    <row r="131" spans="1:33" s="45" customFormat="1" ht="33.75" customHeight="1" thickBot="1">
      <c r="A131" s="40"/>
      <c r="B131" s="41"/>
      <c r="C131" s="49" t="s">
        <v>85</v>
      </c>
      <c r="D131" s="42"/>
      <c r="E131" s="42"/>
      <c r="F131" s="42"/>
      <c r="G131" s="42"/>
      <c r="H131" s="42"/>
      <c r="I131" s="42"/>
      <c r="J131" s="45" t="s">
        <v>40</v>
      </c>
      <c r="K131" s="43">
        <v>5</v>
      </c>
      <c r="L131" s="43">
        <v>5</v>
      </c>
      <c r="M131" s="44">
        <v>0</v>
      </c>
      <c r="N131" s="45">
        <v>5</v>
      </c>
      <c r="O131" s="45">
        <v>5</v>
      </c>
      <c r="P131" s="45">
        <v>5</v>
      </c>
      <c r="Q131" s="45">
        <f t="shared" si="3"/>
        <v>5</v>
      </c>
      <c r="R131" s="45">
        <v>5</v>
      </c>
      <c r="S131" s="45">
        <v>5</v>
      </c>
      <c r="T131" s="45">
        <v>5</v>
      </c>
      <c r="U131" s="45">
        <f t="shared" si="7"/>
        <v>5</v>
      </c>
      <c r="V131" s="45">
        <v>5</v>
      </c>
      <c r="W131" s="45">
        <v>5</v>
      </c>
      <c r="X131" s="45">
        <v>5</v>
      </c>
      <c r="Y131" s="45">
        <f t="shared" si="15"/>
        <v>5</v>
      </c>
      <c r="Z131" s="45">
        <v>5</v>
      </c>
      <c r="AA131" s="45">
        <v>5</v>
      </c>
      <c r="AB131" s="45">
        <v>5</v>
      </c>
      <c r="AC131" s="45">
        <f t="shared" si="16"/>
        <v>5</v>
      </c>
      <c r="AD131" s="46"/>
      <c r="AE131" s="45" t="s">
        <v>41</v>
      </c>
      <c r="AF131" s="49"/>
      <c r="AG131" s="48">
        <f t="shared" si="14"/>
        <v>1</v>
      </c>
    </row>
    <row r="132" spans="1:33" s="25" customFormat="1" ht="57.75" customHeight="1">
      <c r="A132" s="22">
        <v>14</v>
      </c>
      <c r="B132" s="23" t="s">
        <v>87</v>
      </c>
      <c r="C132" s="29" t="s">
        <v>37</v>
      </c>
      <c r="D132" s="24"/>
      <c r="E132" s="24" t="s">
        <v>38</v>
      </c>
      <c r="F132" s="24"/>
      <c r="G132" s="24" t="s">
        <v>39</v>
      </c>
      <c r="H132" s="24"/>
      <c r="I132" s="24"/>
      <c r="J132" s="25" t="s">
        <v>40</v>
      </c>
      <c r="K132" s="26">
        <v>49</v>
      </c>
      <c r="L132" s="26">
        <v>48</v>
      </c>
      <c r="M132" s="27">
        <v>0.03</v>
      </c>
      <c r="N132" s="25">
        <v>48</v>
      </c>
      <c r="O132" s="25">
        <v>48</v>
      </c>
      <c r="P132" s="25">
        <v>48</v>
      </c>
      <c r="Q132" s="25">
        <f t="shared" si="3"/>
        <v>48</v>
      </c>
      <c r="R132" s="25">
        <v>47</v>
      </c>
      <c r="S132" s="25">
        <v>47</v>
      </c>
      <c r="T132" s="25">
        <v>47</v>
      </c>
      <c r="U132" s="25">
        <f t="shared" si="7"/>
        <v>47.5</v>
      </c>
      <c r="V132" s="25">
        <v>47</v>
      </c>
      <c r="W132" s="25">
        <v>47</v>
      </c>
      <c r="X132" s="25">
        <v>49</v>
      </c>
      <c r="Y132" s="25">
        <f>(X132+W132+V132+T132+S132+R132+P132+O132+N132)/9</f>
        <v>47.555555555555557</v>
      </c>
      <c r="Z132" s="25">
        <v>49</v>
      </c>
      <c r="AA132" s="25">
        <v>49</v>
      </c>
      <c r="AB132" s="25">
        <v>49</v>
      </c>
      <c r="AC132" s="25">
        <f t="shared" si="16"/>
        <v>47.916666666666664</v>
      </c>
      <c r="AD132" s="28"/>
      <c r="AE132" s="25" t="s">
        <v>41</v>
      </c>
      <c r="AF132" s="29"/>
      <c r="AG132" s="30">
        <f t="shared" si="14"/>
        <v>0.97959183673469385</v>
      </c>
    </row>
    <row r="133" spans="1:33" s="33" customFormat="1" ht="56.25" customHeight="1">
      <c r="A133" s="31"/>
      <c r="B133" s="32"/>
      <c r="C133" s="37" t="s">
        <v>37</v>
      </c>
      <c r="D133" s="10"/>
      <c r="E133" s="10" t="s">
        <v>42</v>
      </c>
      <c r="F133" s="10"/>
      <c r="G133" s="10" t="s">
        <v>39</v>
      </c>
      <c r="H133" s="10"/>
      <c r="I133" s="10"/>
      <c r="J133" s="33" t="s">
        <v>40</v>
      </c>
      <c r="K133" s="34">
        <v>1</v>
      </c>
      <c r="L133" s="34">
        <v>1</v>
      </c>
      <c r="M133" s="35">
        <v>0</v>
      </c>
      <c r="N133" s="33">
        <v>1</v>
      </c>
      <c r="O133" s="33">
        <v>1</v>
      </c>
      <c r="P133" s="33">
        <v>1</v>
      </c>
      <c r="Q133" s="33">
        <f t="shared" si="3"/>
        <v>1</v>
      </c>
      <c r="R133" s="33">
        <v>1</v>
      </c>
      <c r="S133" s="33">
        <v>1</v>
      </c>
      <c r="T133" s="33">
        <v>1</v>
      </c>
      <c r="U133" s="33">
        <f t="shared" si="7"/>
        <v>1</v>
      </c>
      <c r="V133" s="33">
        <v>1</v>
      </c>
      <c r="W133" s="33">
        <v>1</v>
      </c>
      <c r="X133" s="33">
        <v>0</v>
      </c>
      <c r="Y133" s="33">
        <f>(X133+W133+V133+T133+S133+R133+P133+O133+N133)/9</f>
        <v>0.88888888888888884</v>
      </c>
      <c r="Z133" s="33">
        <v>0</v>
      </c>
      <c r="AA133" s="33">
        <v>0</v>
      </c>
      <c r="AB133" s="33">
        <v>0</v>
      </c>
      <c r="AC133" s="33">
        <f t="shared" si="16"/>
        <v>0.66666666666666663</v>
      </c>
      <c r="AD133" s="36"/>
      <c r="AE133" s="33" t="s">
        <v>41</v>
      </c>
      <c r="AF133" s="37"/>
      <c r="AG133" s="38">
        <f t="shared" si="14"/>
        <v>1</v>
      </c>
    </row>
    <row r="134" spans="1:33" s="33" customFormat="1" ht="58.5" customHeight="1">
      <c r="A134" s="31"/>
      <c r="B134" s="32"/>
      <c r="C134" s="37" t="s">
        <v>43</v>
      </c>
      <c r="D134" s="10"/>
      <c r="E134" s="10" t="s">
        <v>46</v>
      </c>
      <c r="F134" s="10"/>
      <c r="G134" s="10" t="s">
        <v>39</v>
      </c>
      <c r="H134" s="10"/>
      <c r="I134" s="10"/>
      <c r="J134" s="33" t="s">
        <v>40</v>
      </c>
      <c r="K134" s="34">
        <v>62</v>
      </c>
      <c r="L134" s="34">
        <v>62</v>
      </c>
      <c r="M134" s="35">
        <v>0.02</v>
      </c>
      <c r="N134" s="33">
        <v>64</v>
      </c>
      <c r="O134" s="33">
        <v>64</v>
      </c>
      <c r="P134" s="33">
        <v>64</v>
      </c>
      <c r="Q134" s="33">
        <f t="shared" si="3"/>
        <v>64</v>
      </c>
      <c r="R134" s="33">
        <v>63</v>
      </c>
      <c r="S134" s="33">
        <v>63</v>
      </c>
      <c r="T134" s="33">
        <v>63</v>
      </c>
      <c r="U134" s="33">
        <f t="shared" si="7"/>
        <v>63.5</v>
      </c>
      <c r="V134" s="33">
        <v>63</v>
      </c>
      <c r="W134" s="33">
        <v>63</v>
      </c>
      <c r="X134" s="33">
        <v>58</v>
      </c>
      <c r="Y134" s="33">
        <f>(X134+W134+V134+T134+S134+R134+P134+O134+N134)/9</f>
        <v>62.777777777777779</v>
      </c>
      <c r="Z134" s="33">
        <v>59</v>
      </c>
      <c r="AA134" s="33">
        <v>59</v>
      </c>
      <c r="AB134" s="33">
        <v>59</v>
      </c>
      <c r="AC134" s="33">
        <f t="shared" si="16"/>
        <v>61.833333333333336</v>
      </c>
      <c r="AD134" s="36"/>
      <c r="AE134" s="33" t="s">
        <v>41</v>
      </c>
      <c r="AF134" s="37"/>
      <c r="AG134" s="38">
        <f t="shared" si="14"/>
        <v>1</v>
      </c>
    </row>
    <row r="135" spans="1:33" s="33" customFormat="1" ht="57" customHeight="1">
      <c r="A135" s="31"/>
      <c r="B135" s="32"/>
      <c r="C135" s="37" t="s">
        <v>45</v>
      </c>
      <c r="D135" s="10"/>
      <c r="E135" s="10" t="s">
        <v>46</v>
      </c>
      <c r="F135" s="10"/>
      <c r="G135" s="10" t="s">
        <v>39</v>
      </c>
      <c r="H135" s="10"/>
      <c r="I135" s="10"/>
      <c r="J135" s="33" t="s">
        <v>40</v>
      </c>
      <c r="K135" s="34">
        <v>12</v>
      </c>
      <c r="L135" s="34">
        <v>11</v>
      </c>
      <c r="M135" s="35">
        <v>0.1</v>
      </c>
      <c r="N135" s="33">
        <v>12</v>
      </c>
      <c r="O135" s="33">
        <v>12</v>
      </c>
      <c r="P135" s="33">
        <v>12</v>
      </c>
      <c r="Q135" s="33">
        <f t="shared" si="3"/>
        <v>12</v>
      </c>
      <c r="R135" s="33">
        <v>12</v>
      </c>
      <c r="S135" s="33">
        <v>12</v>
      </c>
      <c r="T135" s="33">
        <v>12</v>
      </c>
      <c r="U135" s="33">
        <f t="shared" si="7"/>
        <v>12</v>
      </c>
      <c r="V135" s="33">
        <v>12</v>
      </c>
      <c r="W135" s="33">
        <v>12</v>
      </c>
      <c r="X135" s="33">
        <v>8</v>
      </c>
      <c r="Y135" s="33">
        <f>(X135+W135+V135+T135+S135+R135+P135+O135+N135)/9</f>
        <v>11.555555555555555</v>
      </c>
      <c r="Z135" s="33">
        <v>8</v>
      </c>
      <c r="AA135" s="33">
        <v>8</v>
      </c>
      <c r="AB135" s="33">
        <v>8</v>
      </c>
      <c r="AC135" s="33">
        <f t="shared" si="16"/>
        <v>10.666666666666666</v>
      </c>
      <c r="AD135" s="36"/>
      <c r="AE135" s="33" t="s">
        <v>41</v>
      </c>
      <c r="AF135" s="37"/>
      <c r="AG135" s="38">
        <f t="shared" si="14"/>
        <v>0.91666666666666663</v>
      </c>
    </row>
    <row r="136" spans="1:33" s="33" customFormat="1" ht="25.5">
      <c r="A136" s="31"/>
      <c r="B136" s="32"/>
      <c r="C136" s="32" t="s">
        <v>80</v>
      </c>
      <c r="D136" s="10"/>
      <c r="E136" s="10" t="s">
        <v>68</v>
      </c>
      <c r="F136" s="10"/>
      <c r="G136" s="10" t="s">
        <v>39</v>
      </c>
      <c r="H136" s="10"/>
      <c r="I136" s="10"/>
      <c r="J136" s="33" t="s">
        <v>40</v>
      </c>
      <c r="K136" s="34">
        <v>10</v>
      </c>
      <c r="L136" s="34">
        <v>10</v>
      </c>
      <c r="M136" s="35">
        <v>0.1</v>
      </c>
      <c r="N136" s="33">
        <v>10</v>
      </c>
      <c r="O136" s="33">
        <v>10</v>
      </c>
      <c r="P136" s="33">
        <v>10</v>
      </c>
      <c r="Q136" s="33">
        <f t="shared" si="3"/>
        <v>10</v>
      </c>
      <c r="R136" s="33">
        <v>10</v>
      </c>
      <c r="S136" s="33">
        <v>10</v>
      </c>
      <c r="T136" s="33">
        <v>10</v>
      </c>
      <c r="U136" s="33">
        <f t="shared" si="7"/>
        <v>10</v>
      </c>
      <c r="V136" s="33">
        <v>10</v>
      </c>
      <c r="W136" s="33">
        <v>10</v>
      </c>
      <c r="X136" s="33">
        <v>9</v>
      </c>
      <c r="Y136" s="33">
        <f t="shared" si="15"/>
        <v>9.8888888888888893</v>
      </c>
      <c r="Z136" s="33">
        <v>10</v>
      </c>
      <c r="AA136" s="33">
        <v>10</v>
      </c>
      <c r="AB136" s="33">
        <v>10</v>
      </c>
      <c r="AC136" s="33">
        <f t="shared" si="16"/>
        <v>9.9166666666666661</v>
      </c>
      <c r="AD136" s="36"/>
      <c r="AE136" s="33" t="s">
        <v>41</v>
      </c>
      <c r="AF136" s="37"/>
      <c r="AG136" s="38">
        <f t="shared" si="14"/>
        <v>1</v>
      </c>
    </row>
    <row r="137" spans="1:33" s="33" customFormat="1" ht="38.25">
      <c r="A137" s="31"/>
      <c r="B137" s="32"/>
      <c r="C137" s="32"/>
      <c r="D137" s="10"/>
      <c r="E137" s="10" t="s">
        <v>88</v>
      </c>
      <c r="F137" s="10" t="s">
        <v>64</v>
      </c>
      <c r="G137" s="10" t="s">
        <v>44</v>
      </c>
      <c r="H137" s="10"/>
      <c r="I137" s="10"/>
      <c r="J137" s="33" t="s">
        <v>40</v>
      </c>
      <c r="K137" s="34">
        <v>1</v>
      </c>
      <c r="L137" s="34">
        <v>1</v>
      </c>
      <c r="M137" s="35">
        <v>0</v>
      </c>
      <c r="N137" s="33">
        <v>1</v>
      </c>
      <c r="O137" s="33">
        <v>1</v>
      </c>
      <c r="P137" s="33">
        <v>1</v>
      </c>
      <c r="Q137" s="33">
        <f t="shared" si="3"/>
        <v>1</v>
      </c>
      <c r="R137" s="33">
        <v>1</v>
      </c>
      <c r="S137" s="33">
        <v>1</v>
      </c>
      <c r="T137" s="33">
        <v>1</v>
      </c>
      <c r="U137" s="33">
        <f t="shared" si="7"/>
        <v>1</v>
      </c>
      <c r="V137" s="33">
        <v>1</v>
      </c>
      <c r="W137" s="33">
        <v>1</v>
      </c>
      <c r="X137" s="33">
        <v>1</v>
      </c>
      <c r="Y137" s="33">
        <f t="shared" si="15"/>
        <v>1</v>
      </c>
      <c r="Z137" s="33">
        <v>1</v>
      </c>
      <c r="AA137" s="33">
        <v>1</v>
      </c>
      <c r="AB137" s="33">
        <v>1</v>
      </c>
      <c r="AC137" s="33">
        <f t="shared" si="16"/>
        <v>1</v>
      </c>
      <c r="AD137" s="36"/>
      <c r="AE137" s="33" t="s">
        <v>41</v>
      </c>
      <c r="AF137" s="37"/>
      <c r="AG137" s="38">
        <f t="shared" si="14"/>
        <v>1</v>
      </c>
    </row>
    <row r="138" spans="1:33" s="33" customFormat="1" ht="25.5">
      <c r="A138" s="31"/>
      <c r="B138" s="32"/>
      <c r="C138" s="32"/>
      <c r="D138" s="10"/>
      <c r="E138" s="10" t="s">
        <v>88</v>
      </c>
      <c r="F138" s="10"/>
      <c r="G138" s="10" t="s">
        <v>39</v>
      </c>
      <c r="H138" s="10"/>
      <c r="I138" s="10"/>
      <c r="J138" s="33" t="s">
        <v>40</v>
      </c>
      <c r="K138" s="34">
        <v>1</v>
      </c>
      <c r="L138" s="34">
        <v>1</v>
      </c>
      <c r="M138" s="35">
        <v>0</v>
      </c>
      <c r="N138" s="33">
        <v>1</v>
      </c>
      <c r="O138" s="33">
        <v>1</v>
      </c>
      <c r="P138" s="33">
        <v>1</v>
      </c>
      <c r="Q138" s="33">
        <f t="shared" si="3"/>
        <v>1</v>
      </c>
      <c r="R138" s="33">
        <v>1</v>
      </c>
      <c r="S138" s="33">
        <v>1</v>
      </c>
      <c r="T138" s="33">
        <v>1</v>
      </c>
      <c r="U138" s="33">
        <f t="shared" si="7"/>
        <v>1</v>
      </c>
      <c r="V138" s="33">
        <v>1</v>
      </c>
      <c r="W138" s="33">
        <v>1</v>
      </c>
      <c r="X138" s="33">
        <v>1</v>
      </c>
      <c r="Y138" s="33">
        <f t="shared" si="15"/>
        <v>1</v>
      </c>
      <c r="Z138" s="33">
        <v>1</v>
      </c>
      <c r="AA138" s="33">
        <v>1</v>
      </c>
      <c r="AB138" s="33">
        <v>1</v>
      </c>
      <c r="AC138" s="33">
        <f t="shared" si="16"/>
        <v>1</v>
      </c>
      <c r="AD138" s="36"/>
      <c r="AE138" s="33" t="s">
        <v>41</v>
      </c>
      <c r="AF138" s="37"/>
      <c r="AG138" s="38">
        <f t="shared" ref="AG138:AG205" si="18">L138/K138</f>
        <v>1</v>
      </c>
    </row>
    <row r="139" spans="1:33" s="33" customFormat="1" ht="38.25" customHeight="1">
      <c r="A139" s="31"/>
      <c r="B139" s="32"/>
      <c r="C139" s="32" t="s">
        <v>47</v>
      </c>
      <c r="D139" s="10" t="s">
        <v>48</v>
      </c>
      <c r="E139" s="10" t="s">
        <v>49</v>
      </c>
      <c r="F139" s="10"/>
      <c r="G139" s="10" t="s">
        <v>39</v>
      </c>
      <c r="H139" s="10"/>
      <c r="I139" s="10"/>
      <c r="J139" s="10" t="s">
        <v>50</v>
      </c>
      <c r="K139" s="34">
        <v>5576</v>
      </c>
      <c r="L139" s="34">
        <v>5546</v>
      </c>
      <c r="M139" s="35">
        <v>0.05</v>
      </c>
      <c r="Q139" s="33">
        <v>1638</v>
      </c>
      <c r="U139" s="33">
        <v>2410</v>
      </c>
      <c r="Y139" s="33">
        <v>3152</v>
      </c>
      <c r="AC139" s="33">
        <v>5546</v>
      </c>
      <c r="AD139" s="36"/>
      <c r="AE139" s="33" t="s">
        <v>41</v>
      </c>
      <c r="AF139" s="39"/>
      <c r="AG139" s="38">
        <f t="shared" si="18"/>
        <v>0.99461979913916787</v>
      </c>
    </row>
    <row r="140" spans="1:33" s="33" customFormat="1" ht="38.25">
      <c r="A140" s="31"/>
      <c r="B140" s="32"/>
      <c r="C140" s="32"/>
      <c r="D140" s="10" t="s">
        <v>51</v>
      </c>
      <c r="E140" s="10" t="s">
        <v>49</v>
      </c>
      <c r="F140" s="10"/>
      <c r="G140" s="10" t="s">
        <v>39</v>
      </c>
      <c r="H140" s="10"/>
      <c r="I140" s="10"/>
      <c r="J140" s="10" t="s">
        <v>50</v>
      </c>
      <c r="K140" s="34">
        <v>8637</v>
      </c>
      <c r="L140" s="34">
        <v>8633</v>
      </c>
      <c r="M140" s="35">
        <v>0.05</v>
      </c>
      <c r="Q140" s="33">
        <v>3097</v>
      </c>
      <c r="U140" s="33">
        <v>5157</v>
      </c>
      <c r="Y140" s="33">
        <v>6020</v>
      </c>
      <c r="AC140" s="33">
        <v>8633</v>
      </c>
      <c r="AD140" s="36"/>
      <c r="AE140" s="33" t="s">
        <v>41</v>
      </c>
      <c r="AF140" s="39"/>
      <c r="AG140" s="38">
        <f t="shared" si="18"/>
        <v>0.99953687623017251</v>
      </c>
    </row>
    <row r="141" spans="1:33" s="33" customFormat="1" ht="38.25">
      <c r="A141" s="31"/>
      <c r="B141" s="32"/>
      <c r="C141" s="32"/>
      <c r="D141" s="10" t="s">
        <v>52</v>
      </c>
      <c r="E141" s="10" t="s">
        <v>49</v>
      </c>
      <c r="F141" s="10"/>
      <c r="G141" s="10" t="s">
        <v>39</v>
      </c>
      <c r="H141" s="10"/>
      <c r="I141" s="10"/>
      <c r="J141" s="10" t="s">
        <v>50</v>
      </c>
      <c r="K141" s="34">
        <v>148</v>
      </c>
      <c r="L141" s="34">
        <v>148</v>
      </c>
      <c r="M141" s="35">
        <v>0.05</v>
      </c>
      <c r="Q141" s="33">
        <v>63</v>
      </c>
      <c r="U141" s="33">
        <v>103</v>
      </c>
      <c r="Y141" s="33">
        <v>115</v>
      </c>
      <c r="AC141" s="33">
        <v>148</v>
      </c>
      <c r="AD141" s="36"/>
      <c r="AE141" s="33" t="s">
        <v>41</v>
      </c>
      <c r="AF141" s="39"/>
      <c r="AG141" s="38">
        <f t="shared" si="18"/>
        <v>1</v>
      </c>
    </row>
    <row r="142" spans="1:33" s="33" customFormat="1" ht="38.25">
      <c r="A142" s="31"/>
      <c r="B142" s="32"/>
      <c r="C142" s="32"/>
      <c r="D142" s="10" t="s">
        <v>57</v>
      </c>
      <c r="E142" s="10" t="s">
        <v>49</v>
      </c>
      <c r="F142" s="10"/>
      <c r="G142" s="10" t="s">
        <v>39</v>
      </c>
      <c r="H142" s="10"/>
      <c r="I142" s="10"/>
      <c r="J142" s="10" t="s">
        <v>50</v>
      </c>
      <c r="K142" s="34">
        <v>720</v>
      </c>
      <c r="L142" s="34">
        <v>720</v>
      </c>
      <c r="M142" s="35">
        <v>0.05</v>
      </c>
      <c r="Q142" s="33">
        <v>234</v>
      </c>
      <c r="U142" s="33">
        <v>354</v>
      </c>
      <c r="Y142" s="33">
        <v>440</v>
      </c>
      <c r="AC142" s="33">
        <v>720</v>
      </c>
      <c r="AD142" s="36"/>
      <c r="AE142" s="33" t="s">
        <v>41</v>
      </c>
      <c r="AF142" s="39"/>
      <c r="AG142" s="38">
        <f t="shared" si="18"/>
        <v>1</v>
      </c>
    </row>
    <row r="143" spans="1:33" s="45" customFormat="1" ht="81.75" customHeight="1" thickBot="1">
      <c r="A143" s="40"/>
      <c r="B143" s="41"/>
      <c r="C143" s="49" t="s">
        <v>85</v>
      </c>
      <c r="D143" s="42"/>
      <c r="E143" s="42"/>
      <c r="F143" s="42"/>
      <c r="G143" s="42"/>
      <c r="H143" s="42"/>
      <c r="I143" s="42"/>
      <c r="J143" s="45" t="s">
        <v>40</v>
      </c>
      <c r="K143" s="43">
        <v>10</v>
      </c>
      <c r="L143" s="43">
        <v>9.1999999999999993</v>
      </c>
      <c r="M143" s="44">
        <v>0</v>
      </c>
      <c r="N143" s="45">
        <v>10</v>
      </c>
      <c r="O143" s="45">
        <v>10</v>
      </c>
      <c r="P143" s="45">
        <v>10</v>
      </c>
      <c r="Q143" s="45">
        <v>10</v>
      </c>
      <c r="R143" s="45">
        <v>10</v>
      </c>
      <c r="S143" s="45">
        <v>10</v>
      </c>
      <c r="T143" s="45">
        <v>10</v>
      </c>
      <c r="U143" s="45">
        <v>10</v>
      </c>
      <c r="V143" s="45">
        <v>10</v>
      </c>
      <c r="W143" s="45">
        <v>10</v>
      </c>
      <c r="X143" s="45">
        <v>8</v>
      </c>
      <c r="Y143" s="45">
        <f t="shared" si="15"/>
        <v>9.7777777777777786</v>
      </c>
      <c r="Z143" s="45">
        <v>8</v>
      </c>
      <c r="AA143" s="45">
        <v>8</v>
      </c>
      <c r="AB143" s="45">
        <v>6</v>
      </c>
      <c r="AC143" s="45">
        <f t="shared" ref="AC143:AC202" si="19">(AB143+AA143+Z143+X143+W143+V143+T143+S143+R143+P143+O143+N143)/12</f>
        <v>9.1666666666666661</v>
      </c>
      <c r="AD143" s="46">
        <f t="shared" ref="AD143:AD159" si="20">L143/K143*100%-100%</f>
        <v>-8.0000000000000071E-2</v>
      </c>
      <c r="AE143" s="45" t="s">
        <v>61</v>
      </c>
      <c r="AF143" s="49" t="s">
        <v>89</v>
      </c>
      <c r="AG143" s="48">
        <f t="shared" si="18"/>
        <v>0.91999999999999993</v>
      </c>
    </row>
    <row r="144" spans="1:33" s="25" customFormat="1" ht="62.25" customHeight="1">
      <c r="A144" s="22">
        <v>15</v>
      </c>
      <c r="B144" s="23" t="s">
        <v>90</v>
      </c>
      <c r="C144" s="29" t="s">
        <v>37</v>
      </c>
      <c r="D144" s="24"/>
      <c r="E144" s="24" t="s">
        <v>38</v>
      </c>
      <c r="F144" s="24"/>
      <c r="G144" s="24" t="s">
        <v>39</v>
      </c>
      <c r="H144" s="24"/>
      <c r="I144" s="24"/>
      <c r="J144" s="25" t="s">
        <v>40</v>
      </c>
      <c r="K144" s="26">
        <v>61</v>
      </c>
      <c r="L144" s="26">
        <v>62</v>
      </c>
      <c r="M144" s="27">
        <v>0.02</v>
      </c>
      <c r="N144" s="25">
        <v>66</v>
      </c>
      <c r="O144" s="25">
        <v>66</v>
      </c>
      <c r="P144" s="25">
        <v>66</v>
      </c>
      <c r="Q144" s="25">
        <f t="shared" si="3"/>
        <v>66</v>
      </c>
      <c r="R144" s="25">
        <v>65</v>
      </c>
      <c r="S144" s="25">
        <v>65</v>
      </c>
      <c r="T144" s="25">
        <v>65</v>
      </c>
      <c r="U144" s="25">
        <f t="shared" si="7"/>
        <v>65.5</v>
      </c>
      <c r="V144" s="25">
        <v>65</v>
      </c>
      <c r="W144" s="25">
        <v>65</v>
      </c>
      <c r="X144" s="25">
        <v>54</v>
      </c>
      <c r="Y144" s="25">
        <f>(X144+W144+V144+T144+S144+R144+P144+O144+N144)/9</f>
        <v>64.111111111111114</v>
      </c>
      <c r="Z144" s="25">
        <v>54</v>
      </c>
      <c r="AA144" s="25">
        <v>54</v>
      </c>
      <c r="AB144" s="25">
        <v>54</v>
      </c>
      <c r="AC144" s="25">
        <f t="shared" si="19"/>
        <v>61.583333333333336</v>
      </c>
      <c r="AD144" s="28"/>
      <c r="AE144" s="25" t="s">
        <v>41</v>
      </c>
      <c r="AF144" s="29"/>
      <c r="AG144" s="30">
        <f t="shared" si="18"/>
        <v>1.0163934426229508</v>
      </c>
    </row>
    <row r="145" spans="1:33" s="33" customFormat="1" ht="63" customHeight="1">
      <c r="A145" s="31"/>
      <c r="B145" s="32"/>
      <c r="C145" s="37" t="s">
        <v>43</v>
      </c>
      <c r="D145" s="10"/>
      <c r="E145" s="10" t="s">
        <v>42</v>
      </c>
      <c r="F145" s="10"/>
      <c r="G145" s="10" t="s">
        <v>39</v>
      </c>
      <c r="H145" s="10"/>
      <c r="I145" s="10"/>
      <c r="J145" s="33" t="s">
        <v>40</v>
      </c>
      <c r="K145" s="34">
        <v>1</v>
      </c>
      <c r="L145" s="34">
        <v>1</v>
      </c>
      <c r="M145" s="35">
        <v>0</v>
      </c>
      <c r="N145" s="33">
        <v>1</v>
      </c>
      <c r="O145" s="33">
        <v>1</v>
      </c>
      <c r="P145" s="33">
        <v>1</v>
      </c>
      <c r="Q145" s="33">
        <f t="shared" si="3"/>
        <v>1</v>
      </c>
      <c r="R145" s="33">
        <v>1</v>
      </c>
      <c r="S145" s="33">
        <v>1</v>
      </c>
      <c r="T145" s="33">
        <v>1</v>
      </c>
      <c r="U145" s="33">
        <f t="shared" si="7"/>
        <v>1</v>
      </c>
      <c r="V145" s="33">
        <v>1</v>
      </c>
      <c r="W145" s="33">
        <v>1</v>
      </c>
      <c r="X145" s="33">
        <v>1</v>
      </c>
      <c r="Y145" s="33">
        <f t="shared" si="15"/>
        <v>1</v>
      </c>
      <c r="Z145" s="33">
        <v>1</v>
      </c>
      <c r="AA145" s="33">
        <v>1</v>
      </c>
      <c r="AB145" s="33">
        <v>1</v>
      </c>
      <c r="AC145" s="33">
        <f t="shared" si="19"/>
        <v>1</v>
      </c>
      <c r="AD145" s="36"/>
      <c r="AE145" s="33" t="s">
        <v>41</v>
      </c>
      <c r="AF145" s="37"/>
      <c r="AG145" s="38">
        <f t="shared" si="18"/>
        <v>1</v>
      </c>
    </row>
    <row r="146" spans="1:33" s="33" customFormat="1" ht="60" customHeight="1">
      <c r="A146" s="31"/>
      <c r="B146" s="32"/>
      <c r="C146" s="37" t="s">
        <v>43</v>
      </c>
      <c r="D146" s="10"/>
      <c r="E146" s="10" t="s">
        <v>46</v>
      </c>
      <c r="F146" s="10"/>
      <c r="G146" s="10" t="s">
        <v>39</v>
      </c>
      <c r="H146" s="10"/>
      <c r="I146" s="10"/>
      <c r="J146" s="33" t="s">
        <v>40</v>
      </c>
      <c r="K146" s="34">
        <v>76</v>
      </c>
      <c r="L146" s="34">
        <v>79</v>
      </c>
      <c r="M146" s="35">
        <v>0.02</v>
      </c>
      <c r="N146" s="33">
        <v>76</v>
      </c>
      <c r="O146" s="33">
        <v>76</v>
      </c>
      <c r="P146" s="33">
        <v>76</v>
      </c>
      <c r="Q146" s="33">
        <f t="shared" si="3"/>
        <v>76</v>
      </c>
      <c r="R146" s="33">
        <v>76</v>
      </c>
      <c r="S146" s="33">
        <v>76</v>
      </c>
      <c r="T146" s="33">
        <v>76</v>
      </c>
      <c r="U146" s="33">
        <f t="shared" si="7"/>
        <v>76</v>
      </c>
      <c r="V146" s="33">
        <v>76</v>
      </c>
      <c r="W146" s="33">
        <v>76</v>
      </c>
      <c r="X146" s="33">
        <v>86</v>
      </c>
      <c r="Y146" s="33">
        <f>(X146+W146+V146+T146+S146+R146+P146+O146+N146)/9</f>
        <v>77.111111111111114</v>
      </c>
      <c r="Z146" s="33">
        <v>86</v>
      </c>
      <c r="AA146" s="33">
        <v>84</v>
      </c>
      <c r="AB146" s="33">
        <v>86</v>
      </c>
      <c r="AC146" s="33">
        <f>(AB146+AA146+Z146+X146+W146+V146+T146+S146+R146+P146+O146+N146)/12</f>
        <v>79.166666666666671</v>
      </c>
      <c r="AD146" s="36">
        <f>L146/K146*100%-100%-M146</f>
        <v>1.9473684210526327E-2</v>
      </c>
      <c r="AE146" s="33" t="s">
        <v>41</v>
      </c>
      <c r="AF146" s="37"/>
      <c r="AG146" s="38">
        <f t="shared" si="18"/>
        <v>1.0394736842105263</v>
      </c>
    </row>
    <row r="147" spans="1:33" s="33" customFormat="1" ht="57" customHeight="1">
      <c r="A147" s="31"/>
      <c r="B147" s="32"/>
      <c r="C147" s="37" t="s">
        <v>45</v>
      </c>
      <c r="D147" s="10"/>
      <c r="E147" s="10" t="s">
        <v>46</v>
      </c>
      <c r="F147" s="10"/>
      <c r="G147" s="10" t="s">
        <v>39</v>
      </c>
      <c r="H147" s="10"/>
      <c r="I147" s="10"/>
      <c r="J147" s="33" t="s">
        <v>40</v>
      </c>
      <c r="K147" s="34">
        <v>22</v>
      </c>
      <c r="L147" s="34">
        <v>21</v>
      </c>
      <c r="M147" s="35">
        <v>0.05</v>
      </c>
      <c r="N147" s="33">
        <v>22</v>
      </c>
      <c r="O147" s="33">
        <v>22</v>
      </c>
      <c r="P147" s="33">
        <v>22</v>
      </c>
      <c r="Q147" s="33">
        <f t="shared" si="3"/>
        <v>22</v>
      </c>
      <c r="R147" s="33">
        <v>22</v>
      </c>
      <c r="S147" s="33">
        <v>22</v>
      </c>
      <c r="T147" s="33">
        <v>22</v>
      </c>
      <c r="U147" s="33">
        <f t="shared" si="7"/>
        <v>22</v>
      </c>
      <c r="V147" s="33">
        <v>22</v>
      </c>
      <c r="W147" s="33">
        <v>22</v>
      </c>
      <c r="X147" s="33">
        <v>19</v>
      </c>
      <c r="Y147" s="33">
        <f t="shared" si="15"/>
        <v>21.666666666666668</v>
      </c>
      <c r="Z147" s="33">
        <v>19</v>
      </c>
      <c r="AA147" s="33">
        <v>19</v>
      </c>
      <c r="AB147" s="33">
        <v>19</v>
      </c>
      <c r="AC147" s="33">
        <f t="shared" si="19"/>
        <v>21</v>
      </c>
      <c r="AD147" s="36"/>
      <c r="AE147" s="33" t="s">
        <v>41</v>
      </c>
      <c r="AF147" s="37"/>
      <c r="AG147" s="38">
        <f t="shared" si="18"/>
        <v>0.95454545454545459</v>
      </c>
    </row>
    <row r="148" spans="1:33" s="33" customFormat="1" ht="67.5" customHeight="1">
      <c r="A148" s="31"/>
      <c r="B148" s="32"/>
      <c r="C148" s="37" t="s">
        <v>80</v>
      </c>
      <c r="D148" s="10"/>
      <c r="E148" s="10" t="s">
        <v>68</v>
      </c>
      <c r="F148" s="10"/>
      <c r="G148" s="10" t="s">
        <v>39</v>
      </c>
      <c r="H148" s="10"/>
      <c r="I148" s="10"/>
      <c r="J148" s="33" t="s">
        <v>40</v>
      </c>
      <c r="K148" s="34">
        <v>7</v>
      </c>
      <c r="L148" s="34">
        <v>7</v>
      </c>
      <c r="M148" s="35">
        <v>0</v>
      </c>
      <c r="N148" s="33">
        <v>7</v>
      </c>
      <c r="O148" s="33">
        <v>7</v>
      </c>
      <c r="P148" s="33">
        <v>7</v>
      </c>
      <c r="Q148" s="33">
        <f t="shared" si="3"/>
        <v>7</v>
      </c>
      <c r="R148" s="33">
        <v>7</v>
      </c>
      <c r="S148" s="33">
        <v>7</v>
      </c>
      <c r="T148" s="33">
        <v>7</v>
      </c>
      <c r="U148" s="33">
        <f t="shared" si="7"/>
        <v>7</v>
      </c>
      <c r="V148" s="33">
        <v>7</v>
      </c>
      <c r="W148" s="33">
        <v>7</v>
      </c>
      <c r="X148" s="33">
        <v>7</v>
      </c>
      <c r="Y148" s="33">
        <f t="shared" si="15"/>
        <v>7</v>
      </c>
      <c r="Z148" s="33">
        <v>7</v>
      </c>
      <c r="AA148" s="33">
        <v>6</v>
      </c>
      <c r="AB148" s="33">
        <v>6</v>
      </c>
      <c r="AC148" s="33">
        <f t="shared" si="19"/>
        <v>6.833333333333333</v>
      </c>
      <c r="AD148" s="36"/>
      <c r="AE148" s="33" t="s">
        <v>41</v>
      </c>
      <c r="AF148" s="37"/>
      <c r="AG148" s="38">
        <f t="shared" si="18"/>
        <v>1</v>
      </c>
    </row>
    <row r="149" spans="1:33" s="33" customFormat="1" ht="38.25" customHeight="1">
      <c r="A149" s="31"/>
      <c r="B149" s="32"/>
      <c r="C149" s="32" t="s">
        <v>47</v>
      </c>
      <c r="D149" s="10" t="s">
        <v>48</v>
      </c>
      <c r="E149" s="10" t="s">
        <v>49</v>
      </c>
      <c r="F149" s="10"/>
      <c r="G149" s="10" t="s">
        <v>39</v>
      </c>
      <c r="H149" s="10"/>
      <c r="I149" s="10"/>
      <c r="J149" s="10" t="s">
        <v>50</v>
      </c>
      <c r="K149" s="34">
        <v>5760</v>
      </c>
      <c r="L149" s="34">
        <v>5754</v>
      </c>
      <c r="M149" s="35">
        <v>0.05</v>
      </c>
      <c r="Q149" s="33">
        <v>1452</v>
      </c>
      <c r="U149" s="33">
        <v>2420</v>
      </c>
      <c r="Y149" s="33">
        <v>4156</v>
      </c>
      <c r="AC149" s="33">
        <v>5754</v>
      </c>
      <c r="AD149" s="36"/>
      <c r="AE149" s="33" t="s">
        <v>41</v>
      </c>
      <c r="AF149" s="39"/>
      <c r="AG149" s="38">
        <f t="shared" si="18"/>
        <v>0.99895833333333328</v>
      </c>
    </row>
    <row r="150" spans="1:33" s="33" customFormat="1" ht="38.25">
      <c r="A150" s="31"/>
      <c r="B150" s="32"/>
      <c r="C150" s="32"/>
      <c r="D150" s="10" t="s">
        <v>51</v>
      </c>
      <c r="E150" s="10" t="s">
        <v>49</v>
      </c>
      <c r="F150" s="10"/>
      <c r="G150" s="10" t="s">
        <v>39</v>
      </c>
      <c r="H150" s="10"/>
      <c r="I150" s="10"/>
      <c r="J150" s="10" t="s">
        <v>50</v>
      </c>
      <c r="K150" s="34">
        <v>12960</v>
      </c>
      <c r="L150" s="34">
        <v>12841</v>
      </c>
      <c r="M150" s="35">
        <v>0.05</v>
      </c>
      <c r="Q150" s="33">
        <v>3432</v>
      </c>
      <c r="U150" s="33">
        <v>5720</v>
      </c>
      <c r="Y150" s="33">
        <v>10296</v>
      </c>
      <c r="AC150" s="33">
        <v>12841</v>
      </c>
      <c r="AD150" s="36"/>
      <c r="AE150" s="33" t="s">
        <v>41</v>
      </c>
      <c r="AF150" s="39"/>
      <c r="AG150" s="38">
        <f t="shared" si="18"/>
        <v>0.99081790123456792</v>
      </c>
    </row>
    <row r="151" spans="1:33" s="33" customFormat="1" ht="38.25">
      <c r="A151" s="31"/>
      <c r="B151" s="32"/>
      <c r="C151" s="32"/>
      <c r="D151" s="10" t="s">
        <v>52</v>
      </c>
      <c r="E151" s="10" t="s">
        <v>49</v>
      </c>
      <c r="F151" s="10"/>
      <c r="G151" s="10" t="s">
        <v>39</v>
      </c>
      <c r="H151" s="10"/>
      <c r="I151" s="10"/>
      <c r="J151" s="10" t="s">
        <v>50</v>
      </c>
      <c r="K151" s="34">
        <v>3240</v>
      </c>
      <c r="L151" s="34">
        <v>3240</v>
      </c>
      <c r="M151" s="35">
        <v>0.05</v>
      </c>
      <c r="Q151" s="33">
        <v>660</v>
      </c>
      <c r="U151" s="33">
        <v>1098</v>
      </c>
      <c r="Y151" s="33">
        <v>1976</v>
      </c>
      <c r="AC151" s="33">
        <v>3240</v>
      </c>
      <c r="AD151" s="36"/>
      <c r="AE151" s="33" t="s">
        <v>41</v>
      </c>
      <c r="AF151" s="39"/>
      <c r="AG151" s="38">
        <f t="shared" si="18"/>
        <v>1</v>
      </c>
    </row>
    <row r="152" spans="1:33" s="33" customFormat="1" ht="38.25">
      <c r="A152" s="31"/>
      <c r="B152" s="32"/>
      <c r="C152" s="32"/>
      <c r="D152" s="10" t="s">
        <v>53</v>
      </c>
      <c r="E152" s="10" t="s">
        <v>49</v>
      </c>
      <c r="F152" s="10"/>
      <c r="G152" s="10" t="s">
        <v>39</v>
      </c>
      <c r="H152" s="10"/>
      <c r="I152" s="10"/>
      <c r="J152" s="10" t="s">
        <v>50</v>
      </c>
      <c r="K152" s="34">
        <v>2160</v>
      </c>
      <c r="L152" s="34">
        <v>2160</v>
      </c>
      <c r="M152" s="35">
        <v>0.05</v>
      </c>
      <c r="Q152" s="33">
        <v>792</v>
      </c>
      <c r="U152" s="33">
        <v>1300</v>
      </c>
      <c r="Y152" s="33">
        <v>1998</v>
      </c>
      <c r="AC152" s="33">
        <v>2160</v>
      </c>
      <c r="AD152" s="36"/>
      <c r="AE152" s="33" t="s">
        <v>41</v>
      </c>
      <c r="AF152" s="39"/>
      <c r="AG152" s="38">
        <f t="shared" si="18"/>
        <v>1</v>
      </c>
    </row>
    <row r="153" spans="1:33" s="33" customFormat="1" ht="38.25">
      <c r="A153" s="31"/>
      <c r="B153" s="32"/>
      <c r="C153" s="32"/>
      <c r="D153" s="10" t="s">
        <v>54</v>
      </c>
      <c r="E153" s="10" t="s">
        <v>49</v>
      </c>
      <c r="F153" s="10"/>
      <c r="G153" s="10" t="s">
        <v>39</v>
      </c>
      <c r="H153" s="10"/>
      <c r="I153" s="10"/>
      <c r="J153" s="10" t="s">
        <v>50</v>
      </c>
      <c r="K153" s="34">
        <v>2160</v>
      </c>
      <c r="L153" s="34">
        <v>2156</v>
      </c>
      <c r="M153" s="35">
        <v>0.05</v>
      </c>
      <c r="Q153" s="33">
        <v>792</v>
      </c>
      <c r="U153" s="33">
        <v>1315</v>
      </c>
      <c r="Y153" s="33">
        <v>1998</v>
      </c>
      <c r="AC153" s="33">
        <v>2156</v>
      </c>
      <c r="AD153" s="36"/>
      <c r="AE153" s="33" t="s">
        <v>41</v>
      </c>
      <c r="AF153" s="39"/>
      <c r="AG153" s="38">
        <f t="shared" si="18"/>
        <v>0.99814814814814812</v>
      </c>
    </row>
    <row r="154" spans="1:33" s="33" customFormat="1" ht="38.25">
      <c r="A154" s="31"/>
      <c r="B154" s="32"/>
      <c r="C154" s="32"/>
      <c r="D154" s="10" t="s">
        <v>57</v>
      </c>
      <c r="E154" s="10" t="s">
        <v>49</v>
      </c>
      <c r="F154" s="10"/>
      <c r="G154" s="10" t="s">
        <v>39</v>
      </c>
      <c r="H154" s="10"/>
      <c r="I154" s="10"/>
      <c r="J154" s="10" t="s">
        <v>50</v>
      </c>
      <c r="K154" s="34">
        <v>2880</v>
      </c>
      <c r="L154" s="34">
        <v>2873</v>
      </c>
      <c r="M154" s="35">
        <v>0.05</v>
      </c>
      <c r="Q154" s="33">
        <v>924</v>
      </c>
      <c r="U154" s="33">
        <v>1528</v>
      </c>
      <c r="Y154" s="33">
        <v>2560</v>
      </c>
      <c r="AC154" s="33">
        <v>2873</v>
      </c>
      <c r="AD154" s="36"/>
      <c r="AE154" s="33" t="s">
        <v>41</v>
      </c>
      <c r="AF154" s="39"/>
      <c r="AG154" s="38">
        <f t="shared" si="18"/>
        <v>0.9975694444444444</v>
      </c>
    </row>
    <row r="155" spans="1:33" s="45" customFormat="1" ht="36" customHeight="1" thickBot="1">
      <c r="A155" s="40"/>
      <c r="B155" s="41"/>
      <c r="C155" s="49" t="s">
        <v>85</v>
      </c>
      <c r="D155" s="42"/>
      <c r="E155" s="42"/>
      <c r="F155" s="42"/>
      <c r="G155" s="42"/>
      <c r="H155" s="42"/>
      <c r="I155" s="42"/>
      <c r="J155" s="45" t="s">
        <v>40</v>
      </c>
      <c r="K155" s="43">
        <v>5</v>
      </c>
      <c r="L155" s="43">
        <v>5</v>
      </c>
      <c r="M155" s="44">
        <v>0</v>
      </c>
      <c r="N155" s="45">
        <v>5</v>
      </c>
      <c r="O155" s="45">
        <v>5</v>
      </c>
      <c r="P155" s="45">
        <v>5</v>
      </c>
      <c r="Q155" s="45">
        <f t="shared" si="3"/>
        <v>5</v>
      </c>
      <c r="R155" s="45">
        <v>5</v>
      </c>
      <c r="S155" s="45">
        <v>5</v>
      </c>
      <c r="T155" s="45">
        <v>5</v>
      </c>
      <c r="U155" s="45">
        <f t="shared" si="7"/>
        <v>5</v>
      </c>
      <c r="V155" s="45">
        <v>5</v>
      </c>
      <c r="W155" s="45">
        <v>5</v>
      </c>
      <c r="X155" s="45">
        <v>5</v>
      </c>
      <c r="Y155" s="45">
        <f t="shared" si="15"/>
        <v>5</v>
      </c>
      <c r="Z155" s="45">
        <v>5</v>
      </c>
      <c r="AA155" s="45">
        <v>5</v>
      </c>
      <c r="AB155" s="45">
        <v>5</v>
      </c>
      <c r="AC155" s="45">
        <f t="shared" si="19"/>
        <v>5</v>
      </c>
      <c r="AD155" s="46"/>
      <c r="AE155" s="45" t="s">
        <v>41</v>
      </c>
      <c r="AF155" s="49"/>
      <c r="AG155" s="48">
        <f t="shared" si="18"/>
        <v>1</v>
      </c>
    </row>
    <row r="156" spans="1:33" s="25" customFormat="1" ht="25.5">
      <c r="A156" s="22">
        <v>16</v>
      </c>
      <c r="B156" s="23" t="s">
        <v>91</v>
      </c>
      <c r="C156" s="23" t="s">
        <v>73</v>
      </c>
      <c r="D156" s="24"/>
      <c r="E156" s="24"/>
      <c r="F156" s="24"/>
      <c r="G156" s="24" t="s">
        <v>39</v>
      </c>
      <c r="H156" s="24" t="s">
        <v>92</v>
      </c>
      <c r="I156" s="24" t="s">
        <v>75</v>
      </c>
      <c r="J156" s="25" t="s">
        <v>40</v>
      </c>
      <c r="K156" s="26">
        <v>50</v>
      </c>
      <c r="L156" s="26">
        <v>60</v>
      </c>
      <c r="M156" s="27">
        <v>0.05</v>
      </c>
      <c r="N156" s="25">
        <v>58</v>
      </c>
      <c r="O156" s="25">
        <v>59</v>
      </c>
      <c r="P156" s="25">
        <v>61</v>
      </c>
      <c r="Q156" s="25">
        <f t="shared" si="3"/>
        <v>59.333333333333336</v>
      </c>
      <c r="R156" s="25">
        <v>65</v>
      </c>
      <c r="S156" s="25">
        <v>69</v>
      </c>
      <c r="T156" s="25">
        <v>76</v>
      </c>
      <c r="U156" s="25">
        <f>(N156+O156+P156+R156+S156+T156)/6</f>
        <v>64.666666666666671</v>
      </c>
      <c r="V156" s="25">
        <v>77</v>
      </c>
      <c r="W156" s="25">
        <v>75</v>
      </c>
      <c r="X156" s="25">
        <v>34</v>
      </c>
      <c r="Y156" s="25">
        <f>(X156+W156+V156+T156+S156+R156+P156+O156+N156)/9</f>
        <v>63.777777777777779</v>
      </c>
      <c r="Z156" s="25">
        <v>43</v>
      </c>
      <c r="AA156" s="25">
        <v>51</v>
      </c>
      <c r="AB156" s="25">
        <v>53</v>
      </c>
      <c r="AC156" s="25">
        <f t="shared" si="19"/>
        <v>60.083333333333336</v>
      </c>
      <c r="AD156" s="28">
        <f>L156/K156*100%-100%-M156</f>
        <v>0.14999999999999997</v>
      </c>
      <c r="AE156" s="25" t="s">
        <v>41</v>
      </c>
      <c r="AF156" s="29"/>
      <c r="AG156" s="30">
        <f t="shared" si="18"/>
        <v>1.2</v>
      </c>
    </row>
    <row r="157" spans="1:33" s="33" customFormat="1" ht="25.5">
      <c r="A157" s="31"/>
      <c r="B157" s="32"/>
      <c r="C157" s="32"/>
      <c r="D157" s="10"/>
      <c r="E157" s="10"/>
      <c r="F157" s="10"/>
      <c r="G157" s="10" t="s">
        <v>39</v>
      </c>
      <c r="H157" s="10" t="s">
        <v>93</v>
      </c>
      <c r="I157" s="10" t="s">
        <v>75</v>
      </c>
      <c r="J157" s="33" t="s">
        <v>40</v>
      </c>
      <c r="K157" s="34">
        <v>240</v>
      </c>
      <c r="L157" s="34">
        <v>247</v>
      </c>
      <c r="M157" s="35">
        <v>0.05</v>
      </c>
      <c r="N157" s="33">
        <v>250</v>
      </c>
      <c r="O157" s="33">
        <v>249</v>
      </c>
      <c r="P157" s="33">
        <v>249</v>
      </c>
      <c r="Q157" s="33">
        <f>(N157+O157+P157)/3</f>
        <v>249.33333333333334</v>
      </c>
      <c r="R157" s="33">
        <v>249</v>
      </c>
      <c r="S157" s="33">
        <v>248</v>
      </c>
      <c r="T157" s="33">
        <v>247</v>
      </c>
      <c r="U157" s="33">
        <f>(N157+O157+P157+R157+S157+T157)/6</f>
        <v>248.66666666666666</v>
      </c>
      <c r="V157" s="33">
        <v>245</v>
      </c>
      <c r="W157" s="33">
        <v>244</v>
      </c>
      <c r="X157" s="33">
        <v>250</v>
      </c>
      <c r="Y157" s="33">
        <f>(X157+W157+V157+T157+S157+R157+P157+O157+N157)/9</f>
        <v>247.88888888888889</v>
      </c>
      <c r="Z157" s="33">
        <v>251</v>
      </c>
      <c r="AA157" s="33">
        <v>247</v>
      </c>
      <c r="AB157" s="33">
        <v>243</v>
      </c>
      <c r="AC157" s="33">
        <f t="shared" si="19"/>
        <v>247.66666666666666</v>
      </c>
      <c r="AD157" s="36"/>
      <c r="AE157" s="33" t="s">
        <v>41</v>
      </c>
      <c r="AF157" s="37"/>
      <c r="AG157" s="38">
        <f t="shared" si="18"/>
        <v>1.0291666666666666</v>
      </c>
    </row>
    <row r="158" spans="1:33" s="33" customFormat="1" ht="38.25">
      <c r="A158" s="31"/>
      <c r="B158" s="32"/>
      <c r="C158" s="32" t="s">
        <v>77</v>
      </c>
      <c r="D158" s="10"/>
      <c r="E158" s="10" t="s">
        <v>38</v>
      </c>
      <c r="F158" s="10"/>
      <c r="G158" s="10"/>
      <c r="H158" s="10" t="s">
        <v>92</v>
      </c>
      <c r="I158" s="10" t="s">
        <v>75</v>
      </c>
      <c r="J158" s="33" t="s">
        <v>40</v>
      </c>
      <c r="K158" s="34">
        <v>50</v>
      </c>
      <c r="L158" s="34">
        <v>60</v>
      </c>
      <c r="M158" s="35">
        <v>0.05</v>
      </c>
      <c r="N158" s="33">
        <v>58</v>
      </c>
      <c r="O158" s="33">
        <v>59</v>
      </c>
      <c r="P158" s="33">
        <v>61</v>
      </c>
      <c r="Q158" s="33">
        <f>(N158+O158+P158)/3</f>
        <v>59.333333333333336</v>
      </c>
      <c r="R158" s="33">
        <v>65</v>
      </c>
      <c r="S158" s="33">
        <v>69</v>
      </c>
      <c r="T158" s="33">
        <v>76</v>
      </c>
      <c r="U158" s="33">
        <f>(N158+O158+P158+R158+S158+T158)/6</f>
        <v>64.666666666666671</v>
      </c>
      <c r="V158" s="33">
        <v>77</v>
      </c>
      <c r="W158" s="33">
        <v>75</v>
      </c>
      <c r="X158" s="33">
        <v>34</v>
      </c>
      <c r="Y158" s="33">
        <f>(X158+W158+V158+T158+S158+R158+P158+O158+N158)/9</f>
        <v>63.777777777777779</v>
      </c>
      <c r="Z158" s="33">
        <v>43</v>
      </c>
      <c r="AA158" s="33">
        <v>51</v>
      </c>
      <c r="AB158" s="33">
        <v>53</v>
      </c>
      <c r="AC158" s="33">
        <f t="shared" si="19"/>
        <v>60.083333333333336</v>
      </c>
      <c r="AD158" s="36">
        <f>L158/K158*100%-100%-M158</f>
        <v>0.14999999999999997</v>
      </c>
      <c r="AE158" s="33" t="s">
        <v>41</v>
      </c>
      <c r="AF158" s="37"/>
      <c r="AG158" s="38">
        <f t="shared" si="18"/>
        <v>1.2</v>
      </c>
    </row>
    <row r="159" spans="1:33" s="33" customFormat="1" ht="25.5">
      <c r="A159" s="31"/>
      <c r="B159" s="32"/>
      <c r="C159" s="32"/>
      <c r="D159" s="10"/>
      <c r="E159" s="10" t="s">
        <v>42</v>
      </c>
      <c r="F159" s="10"/>
      <c r="G159" s="10"/>
      <c r="H159" s="10" t="s">
        <v>93</v>
      </c>
      <c r="I159" s="10" t="s">
        <v>75</v>
      </c>
      <c r="J159" s="33" t="s">
        <v>40</v>
      </c>
      <c r="K159" s="34">
        <v>1</v>
      </c>
      <c r="L159" s="34">
        <v>2</v>
      </c>
      <c r="M159" s="35">
        <v>0</v>
      </c>
      <c r="N159" s="33">
        <v>2</v>
      </c>
      <c r="O159" s="33">
        <v>2</v>
      </c>
      <c r="P159" s="33">
        <v>2</v>
      </c>
      <c r="Q159" s="33">
        <f t="shared" si="3"/>
        <v>2</v>
      </c>
      <c r="R159" s="33">
        <v>2</v>
      </c>
      <c r="S159" s="33">
        <v>2</v>
      </c>
      <c r="T159" s="33">
        <v>2</v>
      </c>
      <c r="U159" s="33">
        <f t="shared" ref="U159" si="21">(N159+O159+P159+R159+S159+T159)/6</f>
        <v>2</v>
      </c>
      <c r="V159" s="33">
        <v>2</v>
      </c>
      <c r="W159" s="33">
        <v>2</v>
      </c>
      <c r="X159" s="33">
        <v>1</v>
      </c>
      <c r="Y159" s="33">
        <f>(X159+W159+V159+T159+S159+R159+P159+O159+N159)/9</f>
        <v>1.8888888888888888</v>
      </c>
      <c r="Z159" s="33">
        <v>1</v>
      </c>
      <c r="AA159" s="33">
        <v>1</v>
      </c>
      <c r="AB159" s="33">
        <v>1</v>
      </c>
      <c r="AC159" s="33">
        <f t="shared" si="19"/>
        <v>1.6666666666666667</v>
      </c>
      <c r="AD159" s="36">
        <f t="shared" si="20"/>
        <v>1</v>
      </c>
      <c r="AE159" s="33" t="s">
        <v>41</v>
      </c>
      <c r="AF159" s="37"/>
      <c r="AG159" s="38">
        <f t="shared" si="18"/>
        <v>2</v>
      </c>
    </row>
    <row r="160" spans="1:33" s="45" customFormat="1" ht="39" thickBot="1">
      <c r="A160" s="40"/>
      <c r="B160" s="41"/>
      <c r="C160" s="41"/>
      <c r="D160" s="42"/>
      <c r="E160" s="42" t="s">
        <v>38</v>
      </c>
      <c r="F160" s="42"/>
      <c r="G160" s="42"/>
      <c r="H160" s="42" t="s">
        <v>93</v>
      </c>
      <c r="I160" s="42" t="s">
        <v>75</v>
      </c>
      <c r="J160" s="45" t="s">
        <v>40</v>
      </c>
      <c r="K160" s="43">
        <v>239</v>
      </c>
      <c r="L160" s="43">
        <v>246</v>
      </c>
      <c r="M160" s="44">
        <v>0.05</v>
      </c>
      <c r="N160" s="45">
        <v>248</v>
      </c>
      <c r="O160" s="45">
        <v>247</v>
      </c>
      <c r="P160" s="45">
        <v>247</v>
      </c>
      <c r="Q160" s="45">
        <f>(N160+O160+P160)/3</f>
        <v>247.33333333333334</v>
      </c>
      <c r="R160" s="45">
        <f>R157-R159</f>
        <v>247</v>
      </c>
      <c r="S160" s="45">
        <f>S157-S159</f>
        <v>246</v>
      </c>
      <c r="T160" s="45">
        <f>T157-T159</f>
        <v>245</v>
      </c>
      <c r="U160" s="45">
        <f>(N160+O160+P160+R160+S160+T160)/6</f>
        <v>246.66666666666666</v>
      </c>
      <c r="V160" s="45">
        <v>243</v>
      </c>
      <c r="W160" s="45">
        <v>242</v>
      </c>
      <c r="X160" s="45">
        <v>249</v>
      </c>
      <c r="Y160" s="45">
        <f>(X160+W160+V160+T160+S160+R160+P160+O160+N160)/9</f>
        <v>246</v>
      </c>
      <c r="Z160" s="45">
        <v>250</v>
      </c>
      <c r="AA160" s="45">
        <v>246</v>
      </c>
      <c r="AB160" s="45">
        <v>242</v>
      </c>
      <c r="AC160" s="45">
        <f t="shared" si="19"/>
        <v>246</v>
      </c>
      <c r="AD160" s="46"/>
      <c r="AE160" s="45" t="s">
        <v>41</v>
      </c>
      <c r="AF160" s="49"/>
      <c r="AG160" s="48">
        <f t="shared" si="18"/>
        <v>1.0292887029288702</v>
      </c>
    </row>
    <row r="161" spans="1:33" s="25" customFormat="1" ht="25.5">
      <c r="A161" s="22">
        <v>17</v>
      </c>
      <c r="B161" s="23" t="s">
        <v>94</v>
      </c>
      <c r="C161" s="23" t="s">
        <v>73</v>
      </c>
      <c r="D161" s="24"/>
      <c r="E161" s="24"/>
      <c r="F161" s="24"/>
      <c r="G161" s="24" t="s">
        <v>39</v>
      </c>
      <c r="H161" s="24" t="s">
        <v>92</v>
      </c>
      <c r="I161" s="24" t="s">
        <v>75</v>
      </c>
      <c r="J161" s="25" t="s">
        <v>40</v>
      </c>
      <c r="K161" s="26">
        <v>80</v>
      </c>
      <c r="L161" s="26">
        <v>82</v>
      </c>
      <c r="M161" s="27">
        <v>0.05</v>
      </c>
      <c r="N161" s="25">
        <v>82</v>
      </c>
      <c r="O161" s="25">
        <v>81</v>
      </c>
      <c r="P161" s="25">
        <v>84</v>
      </c>
      <c r="Q161" s="25">
        <f t="shared" si="3"/>
        <v>82.333333333333329</v>
      </c>
      <c r="R161" s="25">
        <v>85</v>
      </c>
      <c r="S161" s="25">
        <v>85</v>
      </c>
      <c r="T161" s="25">
        <v>84</v>
      </c>
      <c r="U161" s="25">
        <f>(N161+O161+P161+R161+S161+T161)/6</f>
        <v>83.5</v>
      </c>
      <c r="V161" s="25">
        <v>84</v>
      </c>
      <c r="W161" s="25">
        <v>81</v>
      </c>
      <c r="X161" s="25">
        <v>74</v>
      </c>
      <c r="Y161" s="25">
        <f t="shared" si="15"/>
        <v>82.222222222222229</v>
      </c>
      <c r="Z161" s="25">
        <v>79</v>
      </c>
      <c r="AA161" s="25">
        <v>81</v>
      </c>
      <c r="AB161" s="25">
        <v>82</v>
      </c>
      <c r="AC161" s="25">
        <f t="shared" si="19"/>
        <v>81.833333333333329</v>
      </c>
      <c r="AD161" s="28"/>
      <c r="AE161" s="25" t="s">
        <v>41</v>
      </c>
      <c r="AF161" s="29"/>
      <c r="AG161" s="30">
        <f t="shared" si="18"/>
        <v>1.0249999999999999</v>
      </c>
    </row>
    <row r="162" spans="1:33" s="33" customFormat="1" ht="25.5">
      <c r="A162" s="31"/>
      <c r="B162" s="32"/>
      <c r="C162" s="32"/>
      <c r="D162" s="10"/>
      <c r="E162" s="10"/>
      <c r="F162" s="10"/>
      <c r="G162" s="10" t="s">
        <v>39</v>
      </c>
      <c r="H162" s="10" t="s">
        <v>93</v>
      </c>
      <c r="I162" s="10" t="s">
        <v>75</v>
      </c>
      <c r="J162" s="33" t="s">
        <v>40</v>
      </c>
      <c r="K162" s="34">
        <v>200</v>
      </c>
      <c r="L162" s="34">
        <v>190</v>
      </c>
      <c r="M162" s="35">
        <v>0.05</v>
      </c>
      <c r="N162" s="33">
        <v>199</v>
      </c>
      <c r="O162" s="33">
        <v>199</v>
      </c>
      <c r="P162" s="33">
        <v>198</v>
      </c>
      <c r="Q162" s="33">
        <f t="shared" si="3"/>
        <v>198.66666666666666</v>
      </c>
      <c r="R162" s="33">
        <v>198</v>
      </c>
      <c r="S162" s="33">
        <v>193</v>
      </c>
      <c r="T162" s="33">
        <v>187</v>
      </c>
      <c r="U162" s="33">
        <f>(N162+O162+P162+R162+S162+T162)/6</f>
        <v>195.66666666666666</v>
      </c>
      <c r="V162" s="33">
        <v>187</v>
      </c>
      <c r="W162" s="33">
        <v>184</v>
      </c>
      <c r="X162" s="33">
        <v>181</v>
      </c>
      <c r="Y162" s="33">
        <f t="shared" si="15"/>
        <v>191.77777777777777</v>
      </c>
      <c r="Z162" s="33">
        <v>182</v>
      </c>
      <c r="AA162" s="33">
        <v>183</v>
      </c>
      <c r="AB162" s="33">
        <v>191</v>
      </c>
      <c r="AC162" s="33">
        <f t="shared" si="19"/>
        <v>190.16666666666666</v>
      </c>
      <c r="AD162" s="36"/>
      <c r="AE162" s="33" t="s">
        <v>41</v>
      </c>
      <c r="AF162" s="37"/>
      <c r="AG162" s="38">
        <f t="shared" si="18"/>
        <v>0.95</v>
      </c>
    </row>
    <row r="163" spans="1:33" s="33" customFormat="1" ht="38.25">
      <c r="A163" s="31"/>
      <c r="B163" s="32"/>
      <c r="C163" s="32" t="s">
        <v>77</v>
      </c>
      <c r="D163" s="10"/>
      <c r="E163" s="10" t="s">
        <v>38</v>
      </c>
      <c r="F163" s="10"/>
      <c r="G163" s="10"/>
      <c r="H163" s="10" t="s">
        <v>92</v>
      </c>
      <c r="I163" s="10" t="s">
        <v>75</v>
      </c>
      <c r="J163" s="33" t="s">
        <v>40</v>
      </c>
      <c r="K163" s="34">
        <v>80</v>
      </c>
      <c r="L163" s="34">
        <v>82</v>
      </c>
      <c r="M163" s="35">
        <v>0.05</v>
      </c>
      <c r="N163" s="33">
        <v>82</v>
      </c>
      <c r="O163" s="33">
        <v>81</v>
      </c>
      <c r="P163" s="33">
        <v>84</v>
      </c>
      <c r="Q163" s="33">
        <f t="shared" si="3"/>
        <v>82.333333333333329</v>
      </c>
      <c r="R163" s="33">
        <v>85</v>
      </c>
      <c r="S163" s="33">
        <v>85</v>
      </c>
      <c r="T163" s="33">
        <v>84</v>
      </c>
      <c r="U163" s="33">
        <f t="shared" ref="U163:U164" si="22">(N163+O163+P163+R163+S163+T163)/6</f>
        <v>83.5</v>
      </c>
      <c r="V163" s="33">
        <v>84</v>
      </c>
      <c r="W163" s="33">
        <v>81</v>
      </c>
      <c r="X163" s="33">
        <v>74</v>
      </c>
      <c r="Y163" s="33">
        <f t="shared" si="15"/>
        <v>82.222222222222229</v>
      </c>
      <c r="Z163" s="33">
        <v>79</v>
      </c>
      <c r="AA163" s="33">
        <v>81</v>
      </c>
      <c r="AB163" s="33">
        <v>82</v>
      </c>
      <c r="AC163" s="33">
        <f t="shared" si="19"/>
        <v>81.833333333333329</v>
      </c>
      <c r="AD163" s="36"/>
      <c r="AE163" s="33" t="s">
        <v>41</v>
      </c>
      <c r="AF163" s="37"/>
      <c r="AG163" s="38">
        <f t="shared" si="18"/>
        <v>1.0249999999999999</v>
      </c>
    </row>
    <row r="164" spans="1:33" s="45" customFormat="1" ht="39" thickBot="1">
      <c r="A164" s="40"/>
      <c r="B164" s="41"/>
      <c r="C164" s="41"/>
      <c r="D164" s="42"/>
      <c r="E164" s="42" t="s">
        <v>38</v>
      </c>
      <c r="F164" s="42"/>
      <c r="G164" s="42"/>
      <c r="H164" s="42" t="s">
        <v>93</v>
      </c>
      <c r="I164" s="42" t="s">
        <v>75</v>
      </c>
      <c r="J164" s="45" t="s">
        <v>40</v>
      </c>
      <c r="K164" s="43">
        <v>200</v>
      </c>
      <c r="L164" s="43">
        <v>190</v>
      </c>
      <c r="M164" s="44">
        <v>0.05</v>
      </c>
      <c r="N164" s="45">
        <v>199</v>
      </c>
      <c r="O164" s="45">
        <v>199</v>
      </c>
      <c r="P164" s="45">
        <v>198</v>
      </c>
      <c r="Q164" s="45">
        <f t="shared" si="3"/>
        <v>198.66666666666666</v>
      </c>
      <c r="R164" s="45">
        <v>198</v>
      </c>
      <c r="S164" s="45">
        <v>193</v>
      </c>
      <c r="T164" s="45">
        <v>187</v>
      </c>
      <c r="U164" s="45">
        <f t="shared" si="22"/>
        <v>195.66666666666666</v>
      </c>
      <c r="V164" s="45">
        <v>187</v>
      </c>
      <c r="W164" s="45">
        <v>184</v>
      </c>
      <c r="X164" s="45">
        <v>181</v>
      </c>
      <c r="Y164" s="45">
        <f t="shared" si="15"/>
        <v>191.77777777777777</v>
      </c>
      <c r="Z164" s="45">
        <v>182</v>
      </c>
      <c r="AA164" s="45">
        <v>183</v>
      </c>
      <c r="AB164" s="45">
        <v>191</v>
      </c>
      <c r="AC164" s="45">
        <f t="shared" si="19"/>
        <v>190.16666666666666</v>
      </c>
      <c r="AD164" s="46"/>
      <c r="AE164" s="45" t="s">
        <v>41</v>
      </c>
      <c r="AF164" s="49"/>
      <c r="AG164" s="48">
        <f t="shared" si="18"/>
        <v>0.95</v>
      </c>
    </row>
    <row r="165" spans="1:33" s="25" customFormat="1" ht="25.5">
      <c r="A165" s="22">
        <v>18</v>
      </c>
      <c r="B165" s="23" t="s">
        <v>95</v>
      </c>
      <c r="C165" s="23" t="s">
        <v>73</v>
      </c>
      <c r="D165" s="24"/>
      <c r="E165" s="24"/>
      <c r="F165" s="24"/>
      <c r="G165" s="24" t="s">
        <v>39</v>
      </c>
      <c r="H165" s="24" t="s">
        <v>92</v>
      </c>
      <c r="I165" s="24" t="s">
        <v>75</v>
      </c>
      <c r="J165" s="25" t="s">
        <v>40</v>
      </c>
      <c r="K165" s="26">
        <v>80</v>
      </c>
      <c r="L165" s="26">
        <v>90</v>
      </c>
      <c r="M165" s="27">
        <v>0.05</v>
      </c>
      <c r="N165" s="25">
        <v>90</v>
      </c>
      <c r="O165" s="25">
        <v>92</v>
      </c>
      <c r="P165" s="25">
        <v>93</v>
      </c>
      <c r="Q165" s="25">
        <f t="shared" si="3"/>
        <v>91.666666666666671</v>
      </c>
      <c r="R165" s="25">
        <v>93</v>
      </c>
      <c r="S165" s="25">
        <v>96</v>
      </c>
      <c r="T165" s="25">
        <v>96</v>
      </c>
      <c r="U165" s="25">
        <f t="shared" si="7"/>
        <v>93.333333333333329</v>
      </c>
      <c r="V165" s="25">
        <v>94</v>
      </c>
      <c r="W165" s="25">
        <v>95</v>
      </c>
      <c r="X165" s="25">
        <v>58</v>
      </c>
      <c r="Y165" s="25">
        <f>(X165+W165+V165+T165+S165+R165+P165+O165+N165)/9</f>
        <v>89.666666666666671</v>
      </c>
      <c r="Z165" s="25">
        <v>81</v>
      </c>
      <c r="AA165" s="25">
        <v>92</v>
      </c>
      <c r="AB165" s="25">
        <v>96</v>
      </c>
      <c r="AC165" s="25">
        <f>(AB165+AA165+Z165+X165+W165+V165+T165+S165+R165+P165+O165+N165)/12</f>
        <v>89.666666666666671</v>
      </c>
      <c r="AD165" s="28">
        <f>L165/K165*100%-100%-M165</f>
        <v>7.4999999999999997E-2</v>
      </c>
      <c r="AE165" s="25" t="s">
        <v>41</v>
      </c>
      <c r="AF165" s="29"/>
      <c r="AG165" s="30">
        <f t="shared" si="18"/>
        <v>1.125</v>
      </c>
    </row>
    <row r="166" spans="1:33" s="33" customFormat="1" ht="25.5">
      <c r="A166" s="31"/>
      <c r="B166" s="32"/>
      <c r="C166" s="32"/>
      <c r="D166" s="10"/>
      <c r="E166" s="10"/>
      <c r="F166" s="10"/>
      <c r="G166" s="10" t="s">
        <v>39</v>
      </c>
      <c r="H166" s="10" t="s">
        <v>93</v>
      </c>
      <c r="I166" s="10" t="s">
        <v>75</v>
      </c>
      <c r="J166" s="33" t="s">
        <v>40</v>
      </c>
      <c r="K166" s="34">
        <v>200</v>
      </c>
      <c r="L166" s="34">
        <v>202</v>
      </c>
      <c r="M166" s="35">
        <v>0.05</v>
      </c>
      <c r="N166" s="33">
        <v>208</v>
      </c>
      <c r="O166" s="33">
        <v>208</v>
      </c>
      <c r="P166" s="33">
        <v>208</v>
      </c>
      <c r="Q166" s="33">
        <f t="shared" si="3"/>
        <v>208</v>
      </c>
      <c r="R166" s="33">
        <v>205</v>
      </c>
      <c r="S166" s="33">
        <v>201</v>
      </c>
      <c r="T166" s="33">
        <v>201</v>
      </c>
      <c r="U166" s="33">
        <f>(N166+O166+P166+R166+S166+T166)/6</f>
        <v>205.16666666666666</v>
      </c>
      <c r="V166" s="33">
        <v>201</v>
      </c>
      <c r="W166" s="33">
        <v>198</v>
      </c>
      <c r="X166" s="33">
        <v>201</v>
      </c>
      <c r="Y166" s="33">
        <f t="shared" si="15"/>
        <v>203.44444444444446</v>
      </c>
      <c r="Z166" s="33">
        <v>200</v>
      </c>
      <c r="AA166" s="33">
        <v>198</v>
      </c>
      <c r="AB166" s="33">
        <v>195</v>
      </c>
      <c r="AC166" s="33">
        <f>(AB166+AA166+Z166+X166+W166+V166+T166+S166+R166+P166+O166+N166)/12</f>
        <v>202</v>
      </c>
      <c r="AD166" s="36"/>
      <c r="AE166" s="33" t="s">
        <v>41</v>
      </c>
      <c r="AF166" s="37"/>
      <c r="AG166" s="38">
        <f t="shared" si="18"/>
        <v>1.01</v>
      </c>
    </row>
    <row r="167" spans="1:33" s="33" customFormat="1" ht="38.25">
      <c r="A167" s="31"/>
      <c r="B167" s="32"/>
      <c r="C167" s="32" t="s">
        <v>77</v>
      </c>
      <c r="D167" s="10"/>
      <c r="E167" s="10" t="s">
        <v>38</v>
      </c>
      <c r="F167" s="10"/>
      <c r="G167" s="10"/>
      <c r="H167" s="10" t="s">
        <v>92</v>
      </c>
      <c r="I167" s="10" t="s">
        <v>75</v>
      </c>
      <c r="J167" s="33" t="s">
        <v>40</v>
      </c>
      <c r="K167" s="34">
        <v>80</v>
      </c>
      <c r="L167" s="34">
        <v>90</v>
      </c>
      <c r="M167" s="35">
        <v>0.05</v>
      </c>
      <c r="N167" s="33">
        <v>90</v>
      </c>
      <c r="O167" s="33">
        <v>92</v>
      </c>
      <c r="P167" s="33">
        <v>93</v>
      </c>
      <c r="Q167" s="33">
        <f t="shared" si="3"/>
        <v>91.666666666666671</v>
      </c>
      <c r="R167" s="33">
        <v>93</v>
      </c>
      <c r="S167" s="33">
        <v>96</v>
      </c>
      <c r="T167" s="33">
        <v>96</v>
      </c>
      <c r="U167" s="33">
        <f t="shared" ref="U167:U168" si="23">(N167+O167+P167+R167+S167+T167)/6</f>
        <v>93.333333333333329</v>
      </c>
      <c r="V167" s="33">
        <v>94</v>
      </c>
      <c r="W167" s="33">
        <v>95</v>
      </c>
      <c r="X167" s="33">
        <v>58</v>
      </c>
      <c r="Y167" s="33">
        <f t="shared" si="15"/>
        <v>89.666666666666671</v>
      </c>
      <c r="Z167" s="33">
        <v>81</v>
      </c>
      <c r="AA167" s="33">
        <v>92</v>
      </c>
      <c r="AB167" s="33">
        <v>96</v>
      </c>
      <c r="AC167" s="33">
        <f t="shared" si="19"/>
        <v>89.666666666666671</v>
      </c>
      <c r="AD167" s="36">
        <f>L167/K167*100%-100%-M167</f>
        <v>7.4999999999999997E-2</v>
      </c>
      <c r="AE167" s="33" t="s">
        <v>41</v>
      </c>
      <c r="AF167" s="37"/>
      <c r="AG167" s="38">
        <f t="shared" si="18"/>
        <v>1.125</v>
      </c>
    </row>
    <row r="168" spans="1:33" s="45" customFormat="1" ht="39" thickBot="1">
      <c r="A168" s="40"/>
      <c r="B168" s="41"/>
      <c r="C168" s="41"/>
      <c r="D168" s="42"/>
      <c r="E168" s="42" t="s">
        <v>38</v>
      </c>
      <c r="F168" s="42"/>
      <c r="G168" s="42"/>
      <c r="H168" s="42" t="s">
        <v>93</v>
      </c>
      <c r="I168" s="42" t="s">
        <v>75</v>
      </c>
      <c r="J168" s="45" t="s">
        <v>40</v>
      </c>
      <c r="K168" s="43">
        <v>200</v>
      </c>
      <c r="L168" s="43">
        <v>202</v>
      </c>
      <c r="M168" s="44">
        <v>0.05</v>
      </c>
      <c r="N168" s="45">
        <v>208</v>
      </c>
      <c r="O168" s="45">
        <v>208</v>
      </c>
      <c r="P168" s="45">
        <v>208</v>
      </c>
      <c r="Q168" s="45">
        <f t="shared" si="3"/>
        <v>208</v>
      </c>
      <c r="R168" s="45">
        <v>205</v>
      </c>
      <c r="S168" s="45">
        <v>201</v>
      </c>
      <c r="T168" s="45">
        <v>201</v>
      </c>
      <c r="U168" s="45">
        <f t="shared" si="23"/>
        <v>205.16666666666666</v>
      </c>
      <c r="V168" s="45">
        <v>201</v>
      </c>
      <c r="W168" s="45">
        <v>198</v>
      </c>
      <c r="X168" s="45">
        <v>201</v>
      </c>
      <c r="Y168" s="45">
        <f t="shared" si="15"/>
        <v>203.44444444444446</v>
      </c>
      <c r="Z168" s="45">
        <v>200</v>
      </c>
      <c r="AA168" s="45">
        <v>198</v>
      </c>
      <c r="AB168" s="45">
        <v>195</v>
      </c>
      <c r="AC168" s="45">
        <f t="shared" si="19"/>
        <v>202</v>
      </c>
      <c r="AD168" s="46"/>
      <c r="AE168" s="45" t="s">
        <v>41</v>
      </c>
      <c r="AF168" s="49"/>
      <c r="AG168" s="48">
        <f t="shared" si="18"/>
        <v>1.01</v>
      </c>
    </row>
    <row r="169" spans="1:33" s="25" customFormat="1" ht="25.5">
      <c r="A169" s="22">
        <v>19</v>
      </c>
      <c r="B169" s="23" t="s">
        <v>96</v>
      </c>
      <c r="C169" s="23" t="s">
        <v>73</v>
      </c>
      <c r="D169" s="24"/>
      <c r="E169" s="24"/>
      <c r="F169" s="24"/>
      <c r="G169" s="24" t="s">
        <v>39</v>
      </c>
      <c r="H169" s="24" t="s">
        <v>74</v>
      </c>
      <c r="I169" s="24" t="s">
        <v>75</v>
      </c>
      <c r="J169" s="25" t="s">
        <v>40</v>
      </c>
      <c r="K169" s="26">
        <v>50</v>
      </c>
      <c r="L169" s="26">
        <v>66</v>
      </c>
      <c r="M169" s="27">
        <v>0.05</v>
      </c>
      <c r="N169" s="25">
        <v>59</v>
      </c>
      <c r="O169" s="25">
        <v>59</v>
      </c>
      <c r="P169" s="25">
        <v>62</v>
      </c>
      <c r="Q169" s="25">
        <f t="shared" si="3"/>
        <v>60</v>
      </c>
      <c r="R169" s="25">
        <v>65</v>
      </c>
      <c r="S169" s="25">
        <v>70</v>
      </c>
      <c r="T169" s="25">
        <v>80</v>
      </c>
      <c r="U169" s="25">
        <f t="shared" si="7"/>
        <v>65.833333333333329</v>
      </c>
      <c r="V169" s="25">
        <v>83</v>
      </c>
      <c r="W169" s="25">
        <v>83</v>
      </c>
      <c r="X169" s="25">
        <v>48</v>
      </c>
      <c r="Y169" s="25">
        <f t="shared" si="15"/>
        <v>67.666666666666671</v>
      </c>
      <c r="Z169" s="25">
        <v>56</v>
      </c>
      <c r="AA169" s="25">
        <v>60</v>
      </c>
      <c r="AB169" s="25">
        <v>63</v>
      </c>
      <c r="AC169" s="25">
        <f>(AB169+AA169+Z169+X169+W169+V169+T169+S169+R169+P169+O169+N169)/12</f>
        <v>65.666666666666671</v>
      </c>
      <c r="AD169" s="28">
        <f>L169/K169*100%-100%-M169</f>
        <v>0.27000000000000007</v>
      </c>
      <c r="AE169" s="25" t="s">
        <v>41</v>
      </c>
      <c r="AF169" s="29"/>
      <c r="AG169" s="30">
        <f t="shared" si="18"/>
        <v>1.32</v>
      </c>
    </row>
    <row r="170" spans="1:33" s="33" customFormat="1" ht="25.5">
      <c r="A170" s="67"/>
      <c r="B170" s="32"/>
      <c r="C170" s="32"/>
      <c r="D170" s="10"/>
      <c r="E170" s="10"/>
      <c r="F170" s="10"/>
      <c r="G170" s="10" t="s">
        <v>39</v>
      </c>
      <c r="H170" s="10" t="s">
        <v>76</v>
      </c>
      <c r="I170" s="10" t="s">
        <v>75</v>
      </c>
      <c r="J170" s="33" t="s">
        <v>40</v>
      </c>
      <c r="K170" s="34">
        <v>240</v>
      </c>
      <c r="L170" s="34">
        <v>241</v>
      </c>
      <c r="M170" s="35">
        <v>0.05</v>
      </c>
      <c r="N170" s="33">
        <v>240</v>
      </c>
      <c r="O170" s="33">
        <v>242</v>
      </c>
      <c r="P170" s="33">
        <v>242</v>
      </c>
      <c r="Q170" s="33">
        <f t="shared" si="3"/>
        <v>241.33333333333334</v>
      </c>
      <c r="R170" s="33">
        <v>240</v>
      </c>
      <c r="S170" s="33">
        <v>240</v>
      </c>
      <c r="T170" s="33">
        <v>243</v>
      </c>
      <c r="U170" s="33">
        <f t="shared" si="7"/>
        <v>241.16666666666666</v>
      </c>
      <c r="V170" s="33">
        <v>242</v>
      </c>
      <c r="W170" s="33">
        <v>242</v>
      </c>
      <c r="X170" s="33">
        <v>239</v>
      </c>
      <c r="Y170" s="33">
        <f t="shared" si="15"/>
        <v>241.11111111111111</v>
      </c>
      <c r="Z170" s="33">
        <v>239</v>
      </c>
      <c r="AA170" s="33">
        <v>242</v>
      </c>
      <c r="AB170" s="33">
        <v>240</v>
      </c>
      <c r="AC170" s="33">
        <f>(AB170+AA170+Z170+X170+W170+V170+T170+S170+R170+P170+O170+N170)/12</f>
        <v>240.91666666666666</v>
      </c>
      <c r="AD170" s="36"/>
      <c r="AE170" s="33" t="s">
        <v>41</v>
      </c>
      <c r="AF170" s="37"/>
      <c r="AG170" s="38">
        <f t="shared" si="18"/>
        <v>1.0041666666666667</v>
      </c>
    </row>
    <row r="171" spans="1:33" s="33" customFormat="1" ht="38.25">
      <c r="A171" s="67"/>
      <c r="B171" s="32"/>
      <c r="C171" s="32" t="s">
        <v>77</v>
      </c>
      <c r="D171" s="10"/>
      <c r="E171" s="10" t="s">
        <v>38</v>
      </c>
      <c r="F171" s="10"/>
      <c r="G171" s="10"/>
      <c r="H171" s="10" t="s">
        <v>74</v>
      </c>
      <c r="I171" s="10" t="s">
        <v>75</v>
      </c>
      <c r="J171" s="33" t="s">
        <v>40</v>
      </c>
      <c r="K171" s="34">
        <v>50</v>
      </c>
      <c r="L171" s="34">
        <v>66</v>
      </c>
      <c r="M171" s="35">
        <v>0.05</v>
      </c>
      <c r="N171" s="33">
        <v>59</v>
      </c>
      <c r="O171" s="33">
        <v>59</v>
      </c>
      <c r="P171" s="33">
        <v>62</v>
      </c>
      <c r="Q171" s="33">
        <f t="shared" si="3"/>
        <v>60</v>
      </c>
      <c r="R171" s="33">
        <v>65</v>
      </c>
      <c r="S171" s="33">
        <v>70</v>
      </c>
      <c r="T171" s="33">
        <v>80</v>
      </c>
      <c r="U171" s="33">
        <f t="shared" si="7"/>
        <v>65.833333333333329</v>
      </c>
      <c r="V171" s="33">
        <v>83</v>
      </c>
      <c r="W171" s="33">
        <v>83</v>
      </c>
      <c r="X171" s="33">
        <v>48</v>
      </c>
      <c r="Y171" s="33">
        <f>(X171+W171+V171+T171+S171+R171+P171+O171+N171)/9</f>
        <v>67.666666666666671</v>
      </c>
      <c r="Z171" s="33">
        <v>56</v>
      </c>
      <c r="AA171" s="33">
        <v>60</v>
      </c>
      <c r="AB171" s="33">
        <v>63</v>
      </c>
      <c r="AC171" s="33">
        <f>(AB171+AA171+Z171+X171+W171+V171+T171+S171+R171+P171+O171+N171)/12</f>
        <v>65.666666666666671</v>
      </c>
      <c r="AD171" s="36">
        <f>L171/K171*100%-100%-M171</f>
        <v>0.27000000000000007</v>
      </c>
      <c r="AE171" s="33" t="s">
        <v>41</v>
      </c>
      <c r="AF171" s="37"/>
      <c r="AG171" s="38">
        <f t="shared" si="18"/>
        <v>1.32</v>
      </c>
    </row>
    <row r="172" spans="1:33" s="45" customFormat="1" ht="59.25" customHeight="1" thickBot="1">
      <c r="A172" s="68"/>
      <c r="B172" s="41"/>
      <c r="C172" s="41"/>
      <c r="D172" s="42"/>
      <c r="E172" s="42" t="s">
        <v>38</v>
      </c>
      <c r="F172" s="42"/>
      <c r="G172" s="42"/>
      <c r="H172" s="42" t="s">
        <v>76</v>
      </c>
      <c r="I172" s="42" t="s">
        <v>75</v>
      </c>
      <c r="J172" s="45" t="s">
        <v>40</v>
      </c>
      <c r="K172" s="43">
        <v>240</v>
      </c>
      <c r="L172" s="43">
        <v>241</v>
      </c>
      <c r="M172" s="44">
        <v>0.05</v>
      </c>
      <c r="N172" s="45">
        <v>240</v>
      </c>
      <c r="O172" s="45">
        <v>242</v>
      </c>
      <c r="P172" s="45">
        <v>242</v>
      </c>
      <c r="Q172" s="45">
        <f t="shared" si="3"/>
        <v>241.33333333333334</v>
      </c>
      <c r="R172" s="45">
        <v>240</v>
      </c>
      <c r="S172" s="45">
        <v>240</v>
      </c>
      <c r="T172" s="45">
        <v>243</v>
      </c>
      <c r="U172" s="45">
        <f t="shared" si="7"/>
        <v>241.16666666666666</v>
      </c>
      <c r="V172" s="45">
        <v>242</v>
      </c>
      <c r="W172" s="45">
        <v>242</v>
      </c>
      <c r="X172" s="45">
        <v>239</v>
      </c>
      <c r="Y172" s="45">
        <f>(X172+W172+V172+T172+S172+R172+P172+O172+N172)/9</f>
        <v>241.11111111111111</v>
      </c>
      <c r="Z172" s="45">
        <v>239</v>
      </c>
      <c r="AA172" s="45">
        <v>242</v>
      </c>
      <c r="AB172" s="45">
        <v>240</v>
      </c>
      <c r="AC172" s="45">
        <f>(AB172+AA172+Z172+X172+W172+V172+T172+S172+R172+P172+O172+N172)/12</f>
        <v>240.91666666666666</v>
      </c>
      <c r="AD172" s="46"/>
      <c r="AE172" s="45" t="s">
        <v>41</v>
      </c>
      <c r="AF172" s="49"/>
      <c r="AG172" s="48">
        <f t="shared" si="18"/>
        <v>1.0041666666666667</v>
      </c>
    </row>
    <row r="173" spans="1:33" s="25" customFormat="1" ht="63.75">
      <c r="A173" s="22">
        <v>20</v>
      </c>
      <c r="B173" s="23" t="s">
        <v>97</v>
      </c>
      <c r="C173" s="23" t="s">
        <v>73</v>
      </c>
      <c r="D173" s="24"/>
      <c r="E173" s="24"/>
      <c r="F173" s="24"/>
      <c r="G173" s="24" t="s">
        <v>39</v>
      </c>
      <c r="H173" s="24" t="s">
        <v>74</v>
      </c>
      <c r="I173" s="24" t="s">
        <v>75</v>
      </c>
      <c r="J173" s="25" t="s">
        <v>40</v>
      </c>
      <c r="K173" s="26">
        <v>65</v>
      </c>
      <c r="L173" s="26">
        <v>60</v>
      </c>
      <c r="M173" s="27">
        <v>0.05</v>
      </c>
      <c r="N173" s="25">
        <v>67</v>
      </c>
      <c r="O173" s="25">
        <v>66</v>
      </c>
      <c r="P173" s="25">
        <v>67</v>
      </c>
      <c r="Q173" s="25">
        <f t="shared" si="3"/>
        <v>66.666666666666671</v>
      </c>
      <c r="R173" s="25">
        <v>67</v>
      </c>
      <c r="S173" s="25">
        <v>74</v>
      </c>
      <c r="T173" s="25">
        <v>74</v>
      </c>
      <c r="U173" s="25">
        <f t="shared" si="7"/>
        <v>69.166666666666671</v>
      </c>
      <c r="V173" s="25">
        <v>75</v>
      </c>
      <c r="W173" s="25">
        <v>82</v>
      </c>
      <c r="X173" s="25">
        <v>27</v>
      </c>
      <c r="Y173" s="25">
        <f t="shared" si="15"/>
        <v>66.555555555555557</v>
      </c>
      <c r="Z173" s="25">
        <v>38</v>
      </c>
      <c r="AA173" s="25">
        <v>41</v>
      </c>
      <c r="AB173" s="25">
        <v>43</v>
      </c>
      <c r="AC173" s="25">
        <f t="shared" si="19"/>
        <v>60.083333333333336</v>
      </c>
      <c r="AD173" s="28">
        <f>L173/K173*100%-100%+M173</f>
        <v>-2.6923076923076869E-2</v>
      </c>
      <c r="AE173" s="25" t="s">
        <v>61</v>
      </c>
      <c r="AF173" s="29" t="s">
        <v>98</v>
      </c>
      <c r="AG173" s="30">
        <f t="shared" si="18"/>
        <v>0.92307692307692313</v>
      </c>
    </row>
    <row r="174" spans="1:33" s="33" customFormat="1" ht="25.5">
      <c r="A174" s="31"/>
      <c r="B174" s="32"/>
      <c r="C174" s="32"/>
      <c r="D174" s="10"/>
      <c r="E174" s="10"/>
      <c r="F174" s="10"/>
      <c r="G174" s="10" t="s">
        <v>39</v>
      </c>
      <c r="H174" s="10" t="s">
        <v>76</v>
      </c>
      <c r="I174" s="10" t="s">
        <v>75</v>
      </c>
      <c r="J174" s="33" t="s">
        <v>40</v>
      </c>
      <c r="K174" s="34">
        <v>225</v>
      </c>
      <c r="L174" s="34">
        <v>229</v>
      </c>
      <c r="M174" s="35">
        <v>0.05</v>
      </c>
      <c r="N174" s="33">
        <v>224</v>
      </c>
      <c r="O174" s="33">
        <v>222</v>
      </c>
      <c r="P174" s="33">
        <v>225</v>
      </c>
      <c r="Q174" s="33">
        <f t="shared" si="3"/>
        <v>223.66666666666666</v>
      </c>
      <c r="R174" s="33">
        <v>224</v>
      </c>
      <c r="S174" s="33">
        <v>222</v>
      </c>
      <c r="T174" s="33">
        <v>222</v>
      </c>
      <c r="U174" s="33">
        <f>(N174+O174+P174+R174+S174+T174)/6</f>
        <v>223.16666666666666</v>
      </c>
      <c r="V174" s="33">
        <v>219</v>
      </c>
      <c r="W174" s="33">
        <v>211</v>
      </c>
      <c r="X174" s="33">
        <v>238</v>
      </c>
      <c r="Y174" s="33">
        <f t="shared" si="15"/>
        <v>223</v>
      </c>
      <c r="Z174" s="33">
        <v>246</v>
      </c>
      <c r="AA174" s="33">
        <v>246</v>
      </c>
      <c r="AB174" s="33">
        <v>245</v>
      </c>
      <c r="AC174" s="33">
        <f t="shared" si="19"/>
        <v>228.66666666666666</v>
      </c>
      <c r="AD174" s="36"/>
      <c r="AE174" s="33" t="s">
        <v>41</v>
      </c>
      <c r="AF174" s="37"/>
      <c r="AG174" s="38">
        <f t="shared" si="18"/>
        <v>1.0177777777777777</v>
      </c>
    </row>
    <row r="175" spans="1:33" s="33" customFormat="1" ht="63.75">
      <c r="A175" s="31"/>
      <c r="B175" s="32"/>
      <c r="C175" s="32" t="s">
        <v>77</v>
      </c>
      <c r="D175" s="10"/>
      <c r="E175" s="10" t="s">
        <v>38</v>
      </c>
      <c r="F175" s="10"/>
      <c r="G175" s="10"/>
      <c r="H175" s="10" t="s">
        <v>74</v>
      </c>
      <c r="I175" s="10" t="s">
        <v>75</v>
      </c>
      <c r="J175" s="33" t="s">
        <v>40</v>
      </c>
      <c r="K175" s="34">
        <v>65</v>
      </c>
      <c r="L175" s="34">
        <v>60</v>
      </c>
      <c r="M175" s="35">
        <v>0.05</v>
      </c>
      <c r="N175" s="33">
        <v>67</v>
      </c>
      <c r="O175" s="33">
        <v>66</v>
      </c>
      <c r="P175" s="33">
        <v>67</v>
      </c>
      <c r="Q175" s="33">
        <f t="shared" si="3"/>
        <v>66.666666666666671</v>
      </c>
      <c r="R175" s="33">
        <v>67</v>
      </c>
      <c r="S175" s="33">
        <v>74</v>
      </c>
      <c r="T175" s="33">
        <v>74</v>
      </c>
      <c r="U175" s="33">
        <f t="shared" ref="U175:U176" si="24">(N175+O175+P175+R175+S175+T175)/6</f>
        <v>69.166666666666671</v>
      </c>
      <c r="V175" s="33">
        <v>75</v>
      </c>
      <c r="W175" s="33">
        <v>82</v>
      </c>
      <c r="X175" s="33">
        <v>27</v>
      </c>
      <c r="Y175" s="33">
        <f t="shared" si="15"/>
        <v>66.555555555555557</v>
      </c>
      <c r="Z175" s="33">
        <v>38</v>
      </c>
      <c r="AA175" s="33">
        <v>41</v>
      </c>
      <c r="AB175" s="33">
        <v>43</v>
      </c>
      <c r="AC175" s="33">
        <f t="shared" si="19"/>
        <v>60.083333333333336</v>
      </c>
      <c r="AD175" s="36">
        <f>L175/K175*100%-100%+M175</f>
        <v>-2.6923076923076869E-2</v>
      </c>
      <c r="AE175" s="33" t="s">
        <v>99</v>
      </c>
      <c r="AF175" s="37" t="s">
        <v>98</v>
      </c>
      <c r="AG175" s="38">
        <f t="shared" si="18"/>
        <v>0.92307692307692313</v>
      </c>
    </row>
    <row r="176" spans="1:33" s="45" customFormat="1" ht="44.25" customHeight="1" thickBot="1">
      <c r="A176" s="40"/>
      <c r="B176" s="41"/>
      <c r="C176" s="41"/>
      <c r="D176" s="42"/>
      <c r="E176" s="42" t="s">
        <v>38</v>
      </c>
      <c r="F176" s="42"/>
      <c r="G176" s="42"/>
      <c r="H176" s="42" t="s">
        <v>76</v>
      </c>
      <c r="I176" s="42" t="s">
        <v>75</v>
      </c>
      <c r="J176" s="45" t="s">
        <v>40</v>
      </c>
      <c r="K176" s="43">
        <v>225</v>
      </c>
      <c r="L176" s="43">
        <v>229</v>
      </c>
      <c r="M176" s="44">
        <v>0.05</v>
      </c>
      <c r="N176" s="45">
        <v>224</v>
      </c>
      <c r="O176" s="45">
        <v>222</v>
      </c>
      <c r="P176" s="45">
        <v>225</v>
      </c>
      <c r="Q176" s="45">
        <f t="shared" si="3"/>
        <v>223.66666666666666</v>
      </c>
      <c r="R176" s="45">
        <v>224</v>
      </c>
      <c r="S176" s="45">
        <v>222</v>
      </c>
      <c r="T176" s="45">
        <v>222</v>
      </c>
      <c r="U176" s="45">
        <f t="shared" si="24"/>
        <v>223.16666666666666</v>
      </c>
      <c r="V176" s="45">
        <v>219</v>
      </c>
      <c r="W176" s="45">
        <v>211</v>
      </c>
      <c r="X176" s="45">
        <v>238</v>
      </c>
      <c r="Y176" s="45">
        <f t="shared" si="15"/>
        <v>223</v>
      </c>
      <c r="Z176" s="45">
        <v>246</v>
      </c>
      <c r="AA176" s="45">
        <v>246</v>
      </c>
      <c r="AB176" s="45">
        <v>245</v>
      </c>
      <c r="AC176" s="45">
        <f t="shared" si="19"/>
        <v>228.66666666666666</v>
      </c>
      <c r="AD176" s="46"/>
      <c r="AE176" s="45" t="s">
        <v>41</v>
      </c>
      <c r="AF176" s="49"/>
      <c r="AG176" s="48">
        <f t="shared" si="18"/>
        <v>1.0177777777777777</v>
      </c>
    </row>
    <row r="177" spans="1:33" s="25" customFormat="1" ht="25.5">
      <c r="A177" s="22">
        <v>21</v>
      </c>
      <c r="B177" s="23" t="s">
        <v>100</v>
      </c>
      <c r="C177" s="23" t="s">
        <v>73</v>
      </c>
      <c r="D177" s="24"/>
      <c r="E177" s="24"/>
      <c r="F177" s="24"/>
      <c r="G177" s="24" t="s">
        <v>39</v>
      </c>
      <c r="H177" s="24" t="s">
        <v>74</v>
      </c>
      <c r="I177" s="24" t="s">
        <v>75</v>
      </c>
      <c r="J177" s="25" t="s">
        <v>40</v>
      </c>
      <c r="K177" s="26">
        <v>55</v>
      </c>
      <c r="L177" s="26">
        <v>65</v>
      </c>
      <c r="M177" s="27">
        <v>0.05</v>
      </c>
      <c r="N177" s="25">
        <v>71</v>
      </c>
      <c r="O177" s="25">
        <v>74</v>
      </c>
      <c r="P177" s="25">
        <v>77</v>
      </c>
      <c r="Q177" s="25">
        <f t="shared" si="3"/>
        <v>74</v>
      </c>
      <c r="R177" s="25">
        <v>78</v>
      </c>
      <c r="S177" s="25">
        <v>76</v>
      </c>
      <c r="T177" s="25">
        <v>72</v>
      </c>
      <c r="U177" s="25">
        <f>(N177+O177+P177+R177+S177+T177)/6</f>
        <v>74.666666666666671</v>
      </c>
      <c r="V177" s="25">
        <v>72</v>
      </c>
      <c r="W177" s="25">
        <v>71</v>
      </c>
      <c r="X177" s="25">
        <v>33</v>
      </c>
      <c r="Y177" s="25">
        <f>(X177+W177+V177+T177+S177+R177+P177+O177+N177)/9</f>
        <v>69.333333333333329</v>
      </c>
      <c r="Z177" s="25">
        <v>47</v>
      </c>
      <c r="AA177" s="25">
        <v>52</v>
      </c>
      <c r="AB177" s="25">
        <v>56</v>
      </c>
      <c r="AC177" s="25">
        <f t="shared" si="19"/>
        <v>64.916666666666671</v>
      </c>
      <c r="AD177" s="28">
        <f>L177/K177*100%-100%-M177</f>
        <v>0.13181818181818189</v>
      </c>
      <c r="AE177" s="25" t="s">
        <v>41</v>
      </c>
      <c r="AF177" s="29"/>
      <c r="AG177" s="30">
        <f t="shared" si="18"/>
        <v>1.1818181818181819</v>
      </c>
    </row>
    <row r="178" spans="1:33" s="33" customFormat="1" ht="25.5">
      <c r="A178" s="31"/>
      <c r="B178" s="32"/>
      <c r="C178" s="69"/>
      <c r="D178" s="10"/>
      <c r="E178" s="10"/>
      <c r="F178" s="10"/>
      <c r="G178" s="10" t="s">
        <v>39</v>
      </c>
      <c r="H178" s="10" t="s">
        <v>76</v>
      </c>
      <c r="I178" s="10" t="s">
        <v>75</v>
      </c>
      <c r="J178" s="33" t="s">
        <v>40</v>
      </c>
      <c r="K178" s="34">
        <v>200</v>
      </c>
      <c r="L178" s="34">
        <v>203</v>
      </c>
      <c r="M178" s="35">
        <v>0.05</v>
      </c>
      <c r="N178" s="33">
        <v>214</v>
      </c>
      <c r="O178" s="33">
        <v>213</v>
      </c>
      <c r="P178" s="33">
        <v>211</v>
      </c>
      <c r="Q178" s="33">
        <f>(N178+O178+P178)/3</f>
        <v>212.66666666666666</v>
      </c>
      <c r="R178" s="33">
        <v>208</v>
      </c>
      <c r="S178" s="33">
        <v>193</v>
      </c>
      <c r="T178" s="33">
        <v>182</v>
      </c>
      <c r="U178" s="33">
        <f>(N178+O178+P178+R178+S178+T178)/6</f>
        <v>203.5</v>
      </c>
      <c r="V178" s="33">
        <v>181</v>
      </c>
      <c r="W178" s="33">
        <v>173</v>
      </c>
      <c r="X178" s="33">
        <v>211</v>
      </c>
      <c r="Y178" s="33">
        <f>(X178+W178+V178+T178+S178+R178+P178+O178+N178)/9</f>
        <v>198.44444444444446</v>
      </c>
      <c r="Z178" s="33">
        <v>216</v>
      </c>
      <c r="AA178" s="33">
        <v>217</v>
      </c>
      <c r="AB178" s="33">
        <v>217</v>
      </c>
      <c r="AC178" s="33">
        <f t="shared" si="19"/>
        <v>203</v>
      </c>
      <c r="AD178" s="36"/>
      <c r="AE178" s="33" t="s">
        <v>41</v>
      </c>
      <c r="AF178" s="37"/>
      <c r="AG178" s="38">
        <f t="shared" si="18"/>
        <v>1.0149999999999999</v>
      </c>
    </row>
    <row r="179" spans="1:33" s="33" customFormat="1" ht="50.25" customHeight="1">
      <c r="A179" s="31"/>
      <c r="B179" s="32"/>
      <c r="C179" s="69"/>
      <c r="D179" s="10" t="s">
        <v>101</v>
      </c>
      <c r="E179" s="10" t="s">
        <v>68</v>
      </c>
      <c r="F179" s="10"/>
      <c r="G179" s="10" t="s">
        <v>39</v>
      </c>
      <c r="H179" s="10" t="s">
        <v>76</v>
      </c>
      <c r="I179" s="10" t="s">
        <v>75</v>
      </c>
      <c r="J179" s="33" t="s">
        <v>40</v>
      </c>
      <c r="K179" s="34">
        <v>30</v>
      </c>
      <c r="L179" s="34">
        <v>31</v>
      </c>
      <c r="M179" s="35">
        <v>0.05</v>
      </c>
      <c r="N179" s="33">
        <v>34</v>
      </c>
      <c r="O179" s="33">
        <v>35</v>
      </c>
      <c r="P179" s="33">
        <v>35</v>
      </c>
      <c r="Q179" s="33">
        <f>(N179+O179+P179)/3</f>
        <v>34.666666666666664</v>
      </c>
      <c r="R179" s="33">
        <v>35</v>
      </c>
      <c r="S179" s="33">
        <v>34</v>
      </c>
      <c r="T179" s="33">
        <v>31</v>
      </c>
      <c r="U179" s="33">
        <f>(N179+O179+P179+R179+S179+T179)/6</f>
        <v>34</v>
      </c>
      <c r="V179" s="33">
        <v>31</v>
      </c>
      <c r="W179" s="33">
        <v>22</v>
      </c>
      <c r="X179" s="33">
        <v>26</v>
      </c>
      <c r="Y179" s="33">
        <f>(X179+W179+V179+T179+S179+R179+P179+O179+N179)/9</f>
        <v>31.444444444444443</v>
      </c>
      <c r="Z179" s="33">
        <v>29</v>
      </c>
      <c r="AA179" s="33">
        <v>29</v>
      </c>
      <c r="AB179" s="33">
        <v>29</v>
      </c>
      <c r="AC179" s="33">
        <f t="shared" si="19"/>
        <v>30.833333333333332</v>
      </c>
      <c r="AD179" s="36"/>
      <c r="AE179" s="33" t="s">
        <v>41</v>
      </c>
      <c r="AF179" s="37"/>
      <c r="AG179" s="38">
        <f t="shared" si="18"/>
        <v>1.0333333333333334</v>
      </c>
    </row>
    <row r="180" spans="1:33" s="33" customFormat="1" ht="38.25">
      <c r="A180" s="31"/>
      <c r="B180" s="32"/>
      <c r="C180" s="32" t="s">
        <v>77</v>
      </c>
      <c r="D180" s="10"/>
      <c r="E180" s="10" t="s">
        <v>38</v>
      </c>
      <c r="F180" s="10"/>
      <c r="G180" s="10"/>
      <c r="H180" s="10" t="s">
        <v>74</v>
      </c>
      <c r="I180" s="10" t="s">
        <v>75</v>
      </c>
      <c r="J180" s="33" t="s">
        <v>40</v>
      </c>
      <c r="K180" s="34">
        <v>55</v>
      </c>
      <c r="L180" s="34">
        <v>65</v>
      </c>
      <c r="M180" s="35">
        <v>0.05</v>
      </c>
      <c r="N180" s="33">
        <v>71</v>
      </c>
      <c r="O180" s="33">
        <v>74</v>
      </c>
      <c r="P180" s="33">
        <v>77</v>
      </c>
      <c r="Q180" s="33">
        <f t="shared" ref="Q180:Q250" si="25">(N180+O180+P180)/3</f>
        <v>74</v>
      </c>
      <c r="R180" s="33">
        <v>78</v>
      </c>
      <c r="S180" s="33">
        <v>76</v>
      </c>
      <c r="T180" s="33">
        <v>72</v>
      </c>
      <c r="U180" s="33">
        <f t="shared" ref="U180:U181" si="26">(N180+O180+P180+R180+S180+T180)/6</f>
        <v>74.666666666666671</v>
      </c>
      <c r="V180" s="33">
        <v>72</v>
      </c>
      <c r="W180" s="33">
        <v>71</v>
      </c>
      <c r="X180" s="33">
        <v>33</v>
      </c>
      <c r="Y180" s="33">
        <f t="shared" ref="Y180:Y250" si="27">(X180+W180+V180+T180+S180+R180+P180+O180+N180)/9</f>
        <v>69.333333333333329</v>
      </c>
      <c r="Z180" s="33">
        <v>47</v>
      </c>
      <c r="AA180" s="33">
        <v>52</v>
      </c>
      <c r="AB180" s="33">
        <v>56</v>
      </c>
      <c r="AC180" s="33">
        <f t="shared" si="19"/>
        <v>64.916666666666671</v>
      </c>
      <c r="AD180" s="36">
        <f>L180/K180*100%-100%-M180</f>
        <v>0.13181818181818189</v>
      </c>
      <c r="AE180" s="33" t="s">
        <v>41</v>
      </c>
      <c r="AF180" s="37"/>
      <c r="AG180" s="38">
        <f t="shared" si="18"/>
        <v>1.1818181818181819</v>
      </c>
    </row>
    <row r="181" spans="1:33" s="33" customFormat="1" ht="25.5">
      <c r="A181" s="31"/>
      <c r="B181" s="32"/>
      <c r="C181" s="32"/>
      <c r="D181" s="10"/>
      <c r="E181" s="10" t="s">
        <v>42</v>
      </c>
      <c r="F181" s="10"/>
      <c r="G181" s="10"/>
      <c r="H181" s="10" t="s">
        <v>76</v>
      </c>
      <c r="I181" s="10" t="s">
        <v>75</v>
      </c>
      <c r="J181" s="33" t="s">
        <v>40</v>
      </c>
      <c r="K181" s="34">
        <v>4</v>
      </c>
      <c r="L181" s="34">
        <v>4</v>
      </c>
      <c r="M181" s="35">
        <v>0</v>
      </c>
      <c r="N181" s="33">
        <v>4</v>
      </c>
      <c r="O181" s="33">
        <v>4</v>
      </c>
      <c r="P181" s="33">
        <v>4</v>
      </c>
      <c r="Q181" s="33">
        <f t="shared" si="25"/>
        <v>4</v>
      </c>
      <c r="R181" s="33">
        <v>4</v>
      </c>
      <c r="S181" s="33">
        <v>4</v>
      </c>
      <c r="T181" s="33">
        <v>4</v>
      </c>
      <c r="U181" s="33">
        <f t="shared" si="26"/>
        <v>4</v>
      </c>
      <c r="V181" s="33">
        <v>4</v>
      </c>
      <c r="W181" s="33">
        <v>4</v>
      </c>
      <c r="X181" s="33">
        <v>4</v>
      </c>
      <c r="Y181" s="33">
        <f t="shared" si="27"/>
        <v>4</v>
      </c>
      <c r="Z181" s="33">
        <v>4</v>
      </c>
      <c r="AA181" s="33">
        <v>4</v>
      </c>
      <c r="AB181" s="33">
        <v>4</v>
      </c>
      <c r="AC181" s="33">
        <f t="shared" si="19"/>
        <v>4</v>
      </c>
      <c r="AD181" s="36"/>
      <c r="AE181" s="33" t="s">
        <v>41</v>
      </c>
      <c r="AF181" s="37"/>
      <c r="AG181" s="38">
        <f t="shared" si="18"/>
        <v>1</v>
      </c>
    </row>
    <row r="182" spans="1:33" s="45" customFormat="1" ht="39" thickBot="1">
      <c r="A182" s="40"/>
      <c r="B182" s="41"/>
      <c r="C182" s="41"/>
      <c r="D182" s="42"/>
      <c r="E182" s="42" t="s">
        <v>102</v>
      </c>
      <c r="F182" s="42"/>
      <c r="G182" s="42"/>
      <c r="H182" s="42" t="s">
        <v>76</v>
      </c>
      <c r="I182" s="42" t="s">
        <v>75</v>
      </c>
      <c r="J182" s="45" t="s">
        <v>40</v>
      </c>
      <c r="K182" s="43">
        <v>226</v>
      </c>
      <c r="L182" s="43">
        <v>230</v>
      </c>
      <c r="M182" s="44">
        <v>0.05</v>
      </c>
      <c r="N182" s="45">
        <v>244</v>
      </c>
      <c r="O182" s="45">
        <v>244</v>
      </c>
      <c r="P182" s="45">
        <v>242</v>
      </c>
      <c r="Q182" s="45">
        <f t="shared" si="25"/>
        <v>243.33333333333334</v>
      </c>
      <c r="R182" s="45">
        <v>239</v>
      </c>
      <c r="S182" s="45">
        <v>223</v>
      </c>
      <c r="T182" s="45">
        <v>209</v>
      </c>
      <c r="U182" s="45">
        <f>(N182+O182+P182+R182+S182+T182)/6</f>
        <v>233.5</v>
      </c>
      <c r="V182" s="45">
        <v>208</v>
      </c>
      <c r="W182" s="45">
        <v>191</v>
      </c>
      <c r="X182" s="45">
        <v>233</v>
      </c>
      <c r="Y182" s="45">
        <f>(X182+W182+V182+T182+S182+R182+P182+O182+N182)/9</f>
        <v>225.88888888888889</v>
      </c>
      <c r="Z182" s="45">
        <v>241</v>
      </c>
      <c r="AA182" s="45">
        <v>242</v>
      </c>
      <c r="AB182" s="45">
        <v>242</v>
      </c>
      <c r="AC182" s="45">
        <f t="shared" si="19"/>
        <v>229.83333333333334</v>
      </c>
      <c r="AD182" s="46"/>
      <c r="AE182" s="45" t="s">
        <v>41</v>
      </c>
      <c r="AF182" s="49"/>
      <c r="AG182" s="48">
        <f t="shared" si="18"/>
        <v>1.0176991150442478</v>
      </c>
    </row>
    <row r="183" spans="1:33" s="25" customFormat="1" ht="26.25" customHeight="1">
      <c r="A183" s="22">
        <v>22</v>
      </c>
      <c r="B183" s="23" t="s">
        <v>103</v>
      </c>
      <c r="C183" s="23" t="s">
        <v>73</v>
      </c>
      <c r="D183" s="24"/>
      <c r="E183" s="24"/>
      <c r="F183" s="24"/>
      <c r="G183" s="24" t="s">
        <v>39</v>
      </c>
      <c r="H183" s="24" t="s">
        <v>74</v>
      </c>
      <c r="I183" s="24" t="s">
        <v>75</v>
      </c>
      <c r="J183" s="25" t="s">
        <v>40</v>
      </c>
      <c r="K183" s="26">
        <v>60</v>
      </c>
      <c r="L183" s="26">
        <v>66</v>
      </c>
      <c r="M183" s="27">
        <v>0.05</v>
      </c>
      <c r="N183" s="25">
        <v>59</v>
      </c>
      <c r="O183" s="25">
        <v>62</v>
      </c>
      <c r="P183" s="25">
        <v>63</v>
      </c>
      <c r="Q183" s="25">
        <f t="shared" si="25"/>
        <v>61.333333333333336</v>
      </c>
      <c r="R183" s="25">
        <v>63</v>
      </c>
      <c r="S183" s="25">
        <v>69</v>
      </c>
      <c r="T183" s="25">
        <v>73</v>
      </c>
      <c r="U183" s="25">
        <f t="shared" ref="U183:U250" si="28">(N183+O183+P183+R183+S183+T183)/6</f>
        <v>64.833333333333329</v>
      </c>
      <c r="V183" s="25">
        <v>74</v>
      </c>
      <c r="W183" s="25">
        <v>80</v>
      </c>
      <c r="X183" s="25">
        <f>52</f>
        <v>52</v>
      </c>
      <c r="Y183" s="25">
        <f>(X183+W183+V183+T183+S183+R183+P183+O183+N183)/9</f>
        <v>66.111111111111114</v>
      </c>
      <c r="Z183" s="25">
        <v>59</v>
      </c>
      <c r="AA183" s="25">
        <v>66</v>
      </c>
      <c r="AB183" s="25">
        <v>70</v>
      </c>
      <c r="AC183" s="25">
        <f>(AB183+AA183+Z183+X183+W183+V183+T183+S183+R183+P183+O183+N183)/12</f>
        <v>65.833333333333329</v>
      </c>
      <c r="AD183" s="28">
        <f>L183/K183*100%-100%-M183</f>
        <v>5.0000000000000086E-2</v>
      </c>
      <c r="AE183" s="25" t="s">
        <v>41</v>
      </c>
      <c r="AF183" s="29"/>
      <c r="AG183" s="30">
        <f t="shared" si="18"/>
        <v>1.1000000000000001</v>
      </c>
    </row>
    <row r="184" spans="1:33" s="33" customFormat="1" ht="25.5">
      <c r="A184" s="31"/>
      <c r="B184" s="32"/>
      <c r="C184" s="32"/>
      <c r="D184" s="10"/>
      <c r="E184" s="10"/>
      <c r="F184" s="10"/>
      <c r="G184" s="10" t="s">
        <v>39</v>
      </c>
      <c r="H184" s="10" t="s">
        <v>76</v>
      </c>
      <c r="I184" s="10" t="s">
        <v>75</v>
      </c>
      <c r="J184" s="33" t="s">
        <v>40</v>
      </c>
      <c r="K184" s="34">
        <v>225</v>
      </c>
      <c r="L184" s="34">
        <v>221</v>
      </c>
      <c r="M184" s="35">
        <v>0.05</v>
      </c>
      <c r="N184" s="33">
        <v>224</v>
      </c>
      <c r="O184" s="33">
        <v>225</v>
      </c>
      <c r="P184" s="33">
        <v>223</v>
      </c>
      <c r="Q184" s="33">
        <f t="shared" si="25"/>
        <v>224</v>
      </c>
      <c r="R184" s="33">
        <v>224</v>
      </c>
      <c r="S184" s="33">
        <v>224</v>
      </c>
      <c r="T184" s="33">
        <v>225</v>
      </c>
      <c r="U184" s="33">
        <f>(N184+O184+P184+R184+S184+T184)/6</f>
        <v>224.16666666666666</v>
      </c>
      <c r="V184" s="33">
        <v>226</v>
      </c>
      <c r="W184" s="33">
        <v>226</v>
      </c>
      <c r="X184" s="33">
        <v>209</v>
      </c>
      <c r="Y184" s="33">
        <f t="shared" si="27"/>
        <v>222.88888888888889</v>
      </c>
      <c r="Z184" s="33">
        <v>209</v>
      </c>
      <c r="AA184" s="33">
        <v>217</v>
      </c>
      <c r="AB184" s="33">
        <v>216</v>
      </c>
      <c r="AC184" s="33">
        <f t="shared" si="19"/>
        <v>220.66666666666666</v>
      </c>
      <c r="AD184" s="36"/>
      <c r="AE184" s="33" t="s">
        <v>41</v>
      </c>
      <c r="AF184" s="37"/>
      <c r="AG184" s="38">
        <f t="shared" si="18"/>
        <v>0.98222222222222222</v>
      </c>
    </row>
    <row r="185" spans="1:33" s="33" customFormat="1" ht="63.75">
      <c r="A185" s="31"/>
      <c r="B185" s="32"/>
      <c r="C185" s="37"/>
      <c r="D185" s="10"/>
      <c r="E185" s="10"/>
      <c r="F185" s="10"/>
      <c r="G185" s="10" t="s">
        <v>39</v>
      </c>
      <c r="H185" s="10" t="s">
        <v>74</v>
      </c>
      <c r="I185" s="10" t="s">
        <v>104</v>
      </c>
      <c r="K185" s="34">
        <v>2</v>
      </c>
      <c r="L185" s="34">
        <v>2</v>
      </c>
      <c r="M185" s="35">
        <v>0.05</v>
      </c>
      <c r="Z185" s="33">
        <v>0</v>
      </c>
      <c r="AA185" s="33">
        <v>13</v>
      </c>
      <c r="AB185" s="33">
        <v>11</v>
      </c>
      <c r="AC185" s="33">
        <f t="shared" si="19"/>
        <v>2</v>
      </c>
      <c r="AD185" s="36"/>
      <c r="AE185" s="33" t="s">
        <v>41</v>
      </c>
      <c r="AF185" s="37"/>
      <c r="AG185" s="38">
        <f t="shared" si="18"/>
        <v>1</v>
      </c>
    </row>
    <row r="186" spans="1:33" s="33" customFormat="1" ht="38.25">
      <c r="A186" s="31"/>
      <c r="B186" s="32"/>
      <c r="C186" s="32" t="s">
        <v>77</v>
      </c>
      <c r="D186" s="10"/>
      <c r="E186" s="10" t="s">
        <v>38</v>
      </c>
      <c r="F186" s="10"/>
      <c r="G186" s="10"/>
      <c r="H186" s="10" t="s">
        <v>74</v>
      </c>
      <c r="I186" s="10" t="s">
        <v>75</v>
      </c>
      <c r="J186" s="33" t="s">
        <v>40</v>
      </c>
      <c r="K186" s="34">
        <v>60</v>
      </c>
      <c r="L186" s="34">
        <v>66</v>
      </c>
      <c r="M186" s="35">
        <v>0.05</v>
      </c>
      <c r="N186" s="33">
        <v>59</v>
      </c>
      <c r="O186" s="33">
        <v>62</v>
      </c>
      <c r="P186" s="33">
        <v>63</v>
      </c>
      <c r="Q186" s="33">
        <f t="shared" si="25"/>
        <v>61.333333333333336</v>
      </c>
      <c r="R186" s="33">
        <v>63</v>
      </c>
      <c r="S186" s="33">
        <v>69</v>
      </c>
      <c r="T186" s="33">
        <v>73</v>
      </c>
      <c r="U186" s="33">
        <f t="shared" si="28"/>
        <v>64.833333333333329</v>
      </c>
      <c r="V186" s="33">
        <v>74</v>
      </c>
      <c r="W186" s="33">
        <v>80</v>
      </c>
      <c r="X186" s="33">
        <f>52</f>
        <v>52</v>
      </c>
      <c r="Y186" s="33">
        <f>(X186+W186+V186+T186+S186+R186+P186+O186+N186)/9</f>
        <v>66.111111111111114</v>
      </c>
      <c r="Z186" s="33">
        <v>59</v>
      </c>
      <c r="AA186" s="33">
        <v>66</v>
      </c>
      <c r="AB186" s="33">
        <v>70</v>
      </c>
      <c r="AC186" s="33">
        <f t="shared" si="19"/>
        <v>65.833333333333329</v>
      </c>
      <c r="AD186" s="36">
        <f>L186/K186*100%-100%-M186</f>
        <v>5.0000000000000086E-2</v>
      </c>
      <c r="AE186" s="33" t="s">
        <v>41</v>
      </c>
      <c r="AF186" s="37"/>
      <c r="AG186" s="38">
        <f t="shared" si="18"/>
        <v>1.1000000000000001</v>
      </c>
    </row>
    <row r="187" spans="1:33" s="45" customFormat="1" ht="39" thickBot="1">
      <c r="A187" s="31"/>
      <c r="B187" s="32"/>
      <c r="C187" s="32"/>
      <c r="D187" s="10"/>
      <c r="E187" s="10" t="s">
        <v>38</v>
      </c>
      <c r="F187" s="10"/>
      <c r="G187" s="10"/>
      <c r="H187" s="10" t="s">
        <v>76</v>
      </c>
      <c r="I187" s="10" t="s">
        <v>75</v>
      </c>
      <c r="J187" s="33" t="s">
        <v>40</v>
      </c>
      <c r="K187" s="34">
        <v>225</v>
      </c>
      <c r="L187" s="34">
        <v>221</v>
      </c>
      <c r="M187" s="35">
        <v>0.05</v>
      </c>
      <c r="N187" s="33">
        <v>224</v>
      </c>
      <c r="O187" s="33">
        <v>225</v>
      </c>
      <c r="P187" s="33">
        <v>223</v>
      </c>
      <c r="Q187" s="33">
        <f t="shared" si="25"/>
        <v>224</v>
      </c>
      <c r="R187" s="33">
        <v>224</v>
      </c>
      <c r="S187" s="33">
        <v>224</v>
      </c>
      <c r="T187" s="33">
        <v>225</v>
      </c>
      <c r="U187" s="33">
        <f t="shared" si="28"/>
        <v>224.16666666666666</v>
      </c>
      <c r="V187" s="33">
        <v>226</v>
      </c>
      <c r="W187" s="33">
        <v>226</v>
      </c>
      <c r="X187" s="33">
        <v>209</v>
      </c>
      <c r="Y187" s="33">
        <f t="shared" si="27"/>
        <v>222.88888888888889</v>
      </c>
      <c r="Z187" s="33">
        <v>209</v>
      </c>
      <c r="AA187" s="33">
        <v>217</v>
      </c>
      <c r="AB187" s="33">
        <v>216</v>
      </c>
      <c r="AC187" s="33">
        <f t="shared" si="19"/>
        <v>220.66666666666666</v>
      </c>
      <c r="AD187" s="36"/>
      <c r="AE187" s="33" t="s">
        <v>41</v>
      </c>
      <c r="AF187" s="37"/>
      <c r="AG187" s="38">
        <f t="shared" si="18"/>
        <v>0.98222222222222222</v>
      </c>
    </row>
    <row r="188" spans="1:33" s="64" customFormat="1" ht="64.5" thickBot="1">
      <c r="A188" s="40"/>
      <c r="B188" s="41"/>
      <c r="C188" s="49"/>
      <c r="D188" s="42"/>
      <c r="E188" s="42" t="s">
        <v>38</v>
      </c>
      <c r="F188" s="42"/>
      <c r="G188" s="42"/>
      <c r="H188" s="42" t="s">
        <v>74</v>
      </c>
      <c r="I188" s="42" t="s">
        <v>104</v>
      </c>
      <c r="J188" s="45"/>
      <c r="K188" s="43">
        <v>2</v>
      </c>
      <c r="L188" s="43">
        <v>2</v>
      </c>
      <c r="M188" s="44">
        <v>0.05</v>
      </c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>
        <v>0</v>
      </c>
      <c r="AA188" s="45">
        <v>13</v>
      </c>
      <c r="AB188" s="45">
        <v>11</v>
      </c>
      <c r="AC188" s="45">
        <f t="shared" si="19"/>
        <v>2</v>
      </c>
      <c r="AD188" s="46"/>
      <c r="AE188" s="45" t="s">
        <v>41</v>
      </c>
      <c r="AF188" s="49"/>
      <c r="AG188" s="48"/>
    </row>
    <row r="189" spans="1:33" s="25" customFormat="1" ht="25.5">
      <c r="A189" s="22">
        <v>23</v>
      </c>
      <c r="B189" s="23" t="s">
        <v>105</v>
      </c>
      <c r="C189" s="23" t="s">
        <v>73</v>
      </c>
      <c r="D189" s="24"/>
      <c r="E189" s="24"/>
      <c r="F189" s="24"/>
      <c r="G189" s="24" t="s">
        <v>39</v>
      </c>
      <c r="H189" s="24" t="s">
        <v>74</v>
      </c>
      <c r="I189" s="24" t="s">
        <v>75</v>
      </c>
      <c r="J189" s="25" t="s">
        <v>40</v>
      </c>
      <c r="K189" s="26">
        <v>68</v>
      </c>
      <c r="L189" s="26">
        <v>73</v>
      </c>
      <c r="M189" s="27">
        <v>0.05</v>
      </c>
      <c r="N189" s="25">
        <v>80</v>
      </c>
      <c r="O189" s="25">
        <v>85</v>
      </c>
      <c r="P189" s="25">
        <v>85</v>
      </c>
      <c r="Q189" s="25">
        <f t="shared" si="25"/>
        <v>83.333333333333329</v>
      </c>
      <c r="R189" s="25">
        <v>90</v>
      </c>
      <c r="S189" s="25">
        <v>93</v>
      </c>
      <c r="T189" s="25">
        <v>98</v>
      </c>
      <c r="U189" s="25">
        <f t="shared" si="28"/>
        <v>88.5</v>
      </c>
      <c r="V189" s="25">
        <v>98</v>
      </c>
      <c r="W189" s="25">
        <v>101</v>
      </c>
      <c r="X189" s="25">
        <v>25</v>
      </c>
      <c r="Y189" s="25">
        <f>(X189+W189+V189+T189+S189+R189+P189+O189+N189)/9</f>
        <v>83.888888888888886</v>
      </c>
      <c r="Z189" s="25">
        <v>34</v>
      </c>
      <c r="AA189" s="25">
        <v>41</v>
      </c>
      <c r="AB189" s="25">
        <v>41</v>
      </c>
      <c r="AC189" s="25">
        <f t="shared" si="19"/>
        <v>72.583333333333329</v>
      </c>
      <c r="AD189" s="28">
        <f>L189/K189*100%-100%-M189</f>
        <v>2.352941176470584E-2</v>
      </c>
      <c r="AE189" s="25" t="s">
        <v>41</v>
      </c>
      <c r="AF189" s="29"/>
      <c r="AG189" s="30">
        <f t="shared" si="18"/>
        <v>1.0735294117647058</v>
      </c>
    </row>
    <row r="190" spans="1:33" s="33" customFormat="1" ht="25.5">
      <c r="A190" s="31"/>
      <c r="B190" s="32"/>
      <c r="C190" s="32"/>
      <c r="D190" s="10"/>
      <c r="E190" s="10"/>
      <c r="F190" s="10"/>
      <c r="G190" s="10" t="s">
        <v>39</v>
      </c>
      <c r="H190" s="10" t="s">
        <v>76</v>
      </c>
      <c r="I190" s="10" t="s">
        <v>75</v>
      </c>
      <c r="J190" s="33" t="s">
        <v>40</v>
      </c>
      <c r="K190" s="34">
        <v>249</v>
      </c>
      <c r="L190" s="34">
        <v>252</v>
      </c>
      <c r="M190" s="35">
        <v>0.05</v>
      </c>
      <c r="N190" s="33">
        <v>237</v>
      </c>
      <c r="O190" s="33">
        <v>238</v>
      </c>
      <c r="P190" s="33">
        <v>239</v>
      </c>
      <c r="Q190" s="33">
        <f t="shared" si="25"/>
        <v>238</v>
      </c>
      <c r="R190" s="33">
        <v>238</v>
      </c>
      <c r="S190" s="33">
        <v>235</v>
      </c>
      <c r="T190" s="33">
        <v>235</v>
      </c>
      <c r="U190" s="33">
        <f>(N190+O190+P190+R190+S190+T190)/6</f>
        <v>237</v>
      </c>
      <c r="V190" s="33">
        <v>235</v>
      </c>
      <c r="W190" s="33">
        <v>234</v>
      </c>
      <c r="X190" s="33">
        <v>279</v>
      </c>
      <c r="Y190" s="33">
        <f t="shared" si="27"/>
        <v>241.11111111111111</v>
      </c>
      <c r="Z190" s="33">
        <v>289</v>
      </c>
      <c r="AA190" s="33">
        <v>284</v>
      </c>
      <c r="AB190" s="33">
        <v>282</v>
      </c>
      <c r="AC190" s="33">
        <f t="shared" si="19"/>
        <v>252.08333333333334</v>
      </c>
      <c r="AD190" s="36"/>
      <c r="AE190" s="33" t="s">
        <v>41</v>
      </c>
      <c r="AF190" s="37"/>
      <c r="AG190" s="38">
        <f t="shared" si="18"/>
        <v>1.0120481927710843</v>
      </c>
    </row>
    <row r="191" spans="1:33" s="33" customFormat="1" ht="38.25">
      <c r="A191" s="31"/>
      <c r="B191" s="32"/>
      <c r="C191" s="32" t="s">
        <v>77</v>
      </c>
      <c r="D191" s="10"/>
      <c r="E191" s="10" t="s">
        <v>38</v>
      </c>
      <c r="F191" s="10"/>
      <c r="G191" s="10"/>
      <c r="H191" s="10" t="s">
        <v>74</v>
      </c>
      <c r="I191" s="10" t="s">
        <v>75</v>
      </c>
      <c r="J191" s="33" t="s">
        <v>40</v>
      </c>
      <c r="K191" s="34">
        <v>68</v>
      </c>
      <c r="L191" s="34">
        <v>73</v>
      </c>
      <c r="M191" s="35">
        <v>0.05</v>
      </c>
      <c r="N191" s="33">
        <v>80</v>
      </c>
      <c r="O191" s="33">
        <v>85</v>
      </c>
      <c r="P191" s="33">
        <v>85</v>
      </c>
      <c r="Q191" s="33">
        <f t="shared" si="25"/>
        <v>83.333333333333329</v>
      </c>
      <c r="R191" s="33">
        <v>90</v>
      </c>
      <c r="S191" s="33">
        <v>93</v>
      </c>
      <c r="T191" s="33">
        <v>98</v>
      </c>
      <c r="U191" s="33">
        <f t="shared" ref="U191:U192" si="29">(N191+O191+P191+R191+S191+T191)/6</f>
        <v>88.5</v>
      </c>
      <c r="V191" s="33">
        <v>98</v>
      </c>
      <c r="W191" s="33">
        <v>101</v>
      </c>
      <c r="X191" s="33">
        <v>25</v>
      </c>
      <c r="Y191" s="33">
        <f t="shared" si="27"/>
        <v>83.888888888888886</v>
      </c>
      <c r="Z191" s="33">
        <v>34</v>
      </c>
      <c r="AA191" s="33">
        <v>41</v>
      </c>
      <c r="AB191" s="33">
        <v>41</v>
      </c>
      <c r="AC191" s="33">
        <f t="shared" si="19"/>
        <v>72.583333333333329</v>
      </c>
      <c r="AD191" s="36">
        <f>L191/K191*100%-100%-M191</f>
        <v>2.352941176470584E-2</v>
      </c>
      <c r="AE191" s="33" t="s">
        <v>41</v>
      </c>
      <c r="AF191" s="37"/>
      <c r="AG191" s="38">
        <f t="shared" si="18"/>
        <v>1.0735294117647058</v>
      </c>
    </row>
    <row r="192" spans="1:33" s="45" customFormat="1" ht="39" thickBot="1">
      <c r="A192" s="40"/>
      <c r="B192" s="41"/>
      <c r="C192" s="41"/>
      <c r="D192" s="42"/>
      <c r="E192" s="42" t="s">
        <v>38</v>
      </c>
      <c r="F192" s="42"/>
      <c r="G192" s="42"/>
      <c r="H192" s="42" t="s">
        <v>76</v>
      </c>
      <c r="I192" s="42" t="s">
        <v>75</v>
      </c>
      <c r="J192" s="45" t="s">
        <v>40</v>
      </c>
      <c r="K192" s="43">
        <v>249</v>
      </c>
      <c r="L192" s="43">
        <v>252</v>
      </c>
      <c r="M192" s="44">
        <v>0.05</v>
      </c>
      <c r="N192" s="45">
        <v>237</v>
      </c>
      <c r="O192" s="45">
        <v>238</v>
      </c>
      <c r="P192" s="45">
        <v>239</v>
      </c>
      <c r="Q192" s="45">
        <f t="shared" si="25"/>
        <v>238</v>
      </c>
      <c r="R192" s="45">
        <v>238</v>
      </c>
      <c r="S192" s="45">
        <v>235</v>
      </c>
      <c r="T192" s="45">
        <v>235</v>
      </c>
      <c r="U192" s="45">
        <f t="shared" si="29"/>
        <v>237</v>
      </c>
      <c r="V192" s="45">
        <v>235</v>
      </c>
      <c r="W192" s="45">
        <v>234</v>
      </c>
      <c r="X192" s="45">
        <v>279</v>
      </c>
      <c r="Y192" s="45">
        <f t="shared" si="27"/>
        <v>241.11111111111111</v>
      </c>
      <c r="Z192" s="45">
        <v>289</v>
      </c>
      <c r="AA192" s="45">
        <v>284</v>
      </c>
      <c r="AB192" s="45">
        <v>282</v>
      </c>
      <c r="AC192" s="45">
        <f t="shared" si="19"/>
        <v>252.08333333333334</v>
      </c>
      <c r="AD192" s="46"/>
      <c r="AE192" s="45" t="s">
        <v>41</v>
      </c>
      <c r="AF192" s="49"/>
      <c r="AG192" s="48">
        <f t="shared" si="18"/>
        <v>1.0120481927710843</v>
      </c>
    </row>
    <row r="193" spans="1:33" s="25" customFormat="1" ht="25.5">
      <c r="A193" s="22">
        <v>24</v>
      </c>
      <c r="B193" s="23" t="s">
        <v>106</v>
      </c>
      <c r="C193" s="23" t="s">
        <v>73</v>
      </c>
      <c r="D193" s="24"/>
      <c r="E193" s="24"/>
      <c r="F193" s="24"/>
      <c r="G193" s="24" t="s">
        <v>39</v>
      </c>
      <c r="H193" s="24" t="s">
        <v>74</v>
      </c>
      <c r="I193" s="24" t="s">
        <v>75</v>
      </c>
      <c r="J193" s="25" t="s">
        <v>40</v>
      </c>
      <c r="K193" s="26">
        <v>80</v>
      </c>
      <c r="L193" s="26">
        <v>78</v>
      </c>
      <c r="M193" s="27">
        <v>0.05</v>
      </c>
      <c r="N193" s="25">
        <v>85</v>
      </c>
      <c r="O193" s="25">
        <v>85</v>
      </c>
      <c r="P193" s="25">
        <v>88</v>
      </c>
      <c r="Q193" s="25">
        <f t="shared" si="25"/>
        <v>86</v>
      </c>
      <c r="R193" s="25">
        <v>84</v>
      </c>
      <c r="S193" s="25">
        <v>88</v>
      </c>
      <c r="T193" s="25">
        <v>92</v>
      </c>
      <c r="U193" s="25">
        <f t="shared" si="28"/>
        <v>87</v>
      </c>
      <c r="V193" s="25">
        <v>91</v>
      </c>
      <c r="W193" s="25">
        <v>94</v>
      </c>
      <c r="X193" s="25">
        <v>47</v>
      </c>
      <c r="Y193" s="25">
        <f t="shared" si="27"/>
        <v>83.777777777777771</v>
      </c>
      <c r="Z193" s="25">
        <v>59</v>
      </c>
      <c r="AA193" s="25">
        <v>62</v>
      </c>
      <c r="AB193" s="25">
        <v>65</v>
      </c>
      <c r="AC193" s="25">
        <f t="shared" si="19"/>
        <v>78.333333333333329</v>
      </c>
      <c r="AD193" s="28"/>
      <c r="AE193" s="25" t="s">
        <v>41</v>
      </c>
      <c r="AF193" s="29"/>
      <c r="AG193" s="30">
        <f t="shared" si="18"/>
        <v>0.97499999999999998</v>
      </c>
    </row>
    <row r="194" spans="1:33" s="33" customFormat="1" ht="25.5">
      <c r="A194" s="31"/>
      <c r="B194" s="32"/>
      <c r="C194" s="32"/>
      <c r="D194" s="10"/>
      <c r="E194" s="10"/>
      <c r="F194" s="10"/>
      <c r="G194" s="10" t="s">
        <v>39</v>
      </c>
      <c r="H194" s="10" t="s">
        <v>76</v>
      </c>
      <c r="I194" s="10" t="s">
        <v>75</v>
      </c>
      <c r="J194" s="33" t="s">
        <v>40</v>
      </c>
      <c r="K194" s="34">
        <v>221</v>
      </c>
      <c r="L194" s="34">
        <v>224</v>
      </c>
      <c r="M194" s="35">
        <v>0.05</v>
      </c>
      <c r="N194" s="33">
        <v>220</v>
      </c>
      <c r="O194" s="33">
        <v>221</v>
      </c>
      <c r="P194" s="33">
        <v>220</v>
      </c>
      <c r="Q194" s="33">
        <f t="shared" si="25"/>
        <v>220.33333333333334</v>
      </c>
      <c r="R194" s="33">
        <v>218</v>
      </c>
      <c r="S194" s="33">
        <v>223</v>
      </c>
      <c r="T194" s="33">
        <v>229</v>
      </c>
      <c r="U194" s="33">
        <f>(N194+O194+P194+R194+S194+T194)/6</f>
        <v>221.83333333333334</v>
      </c>
      <c r="V194" s="33">
        <v>231</v>
      </c>
      <c r="W194" s="33">
        <v>231</v>
      </c>
      <c r="X194" s="33">
        <v>226</v>
      </c>
      <c r="Y194" s="33">
        <f t="shared" si="27"/>
        <v>224.33333333333334</v>
      </c>
      <c r="Z194" s="33">
        <v>223</v>
      </c>
      <c r="AA194" s="33">
        <v>222</v>
      </c>
      <c r="AB194" s="33">
        <v>229</v>
      </c>
      <c r="AC194" s="33">
        <f t="shared" si="19"/>
        <v>224.41666666666666</v>
      </c>
      <c r="AD194" s="36"/>
      <c r="AE194" s="33" t="s">
        <v>41</v>
      </c>
      <c r="AF194" s="37"/>
      <c r="AG194" s="38">
        <f t="shared" si="18"/>
        <v>1.0135746606334841</v>
      </c>
    </row>
    <row r="195" spans="1:33" s="33" customFormat="1" ht="38.25">
      <c r="A195" s="31"/>
      <c r="B195" s="32"/>
      <c r="C195" s="32" t="s">
        <v>77</v>
      </c>
      <c r="D195" s="10"/>
      <c r="E195" s="10" t="s">
        <v>38</v>
      </c>
      <c r="F195" s="10"/>
      <c r="G195" s="10"/>
      <c r="H195" s="10" t="s">
        <v>74</v>
      </c>
      <c r="I195" s="10" t="s">
        <v>75</v>
      </c>
      <c r="J195" s="33" t="s">
        <v>40</v>
      </c>
      <c r="K195" s="34">
        <v>80</v>
      </c>
      <c r="L195" s="34">
        <v>78</v>
      </c>
      <c r="M195" s="35">
        <v>0.05</v>
      </c>
      <c r="N195" s="33">
        <v>85</v>
      </c>
      <c r="O195" s="33">
        <v>85</v>
      </c>
      <c r="P195" s="33">
        <v>88</v>
      </c>
      <c r="Q195" s="33">
        <f t="shared" si="25"/>
        <v>86</v>
      </c>
      <c r="R195" s="33">
        <v>84</v>
      </c>
      <c r="S195" s="33">
        <v>88</v>
      </c>
      <c r="T195" s="33">
        <v>92</v>
      </c>
      <c r="U195" s="33">
        <f t="shared" ref="U195:U197" si="30">(N195+O195+P195+R195+S195+T195)/6</f>
        <v>87</v>
      </c>
      <c r="V195" s="33">
        <v>91</v>
      </c>
      <c r="W195" s="33">
        <v>94</v>
      </c>
      <c r="X195" s="33">
        <v>47</v>
      </c>
      <c r="Y195" s="33">
        <f t="shared" si="27"/>
        <v>83.777777777777771</v>
      </c>
      <c r="Z195" s="33">
        <v>59</v>
      </c>
      <c r="AA195" s="33">
        <v>62</v>
      </c>
      <c r="AB195" s="33">
        <v>65</v>
      </c>
      <c r="AC195" s="33">
        <f t="shared" si="19"/>
        <v>78.333333333333329</v>
      </c>
      <c r="AD195" s="36"/>
      <c r="AE195" s="33" t="s">
        <v>41</v>
      </c>
      <c r="AF195" s="37"/>
      <c r="AG195" s="38">
        <f t="shared" si="18"/>
        <v>0.97499999999999998</v>
      </c>
    </row>
    <row r="196" spans="1:33" s="33" customFormat="1" ht="38.25">
      <c r="A196" s="31"/>
      <c r="B196" s="32"/>
      <c r="C196" s="32"/>
      <c r="D196" s="10"/>
      <c r="E196" s="10" t="s">
        <v>38</v>
      </c>
      <c r="F196" s="10"/>
      <c r="G196" s="10"/>
      <c r="H196" s="10" t="s">
        <v>76</v>
      </c>
      <c r="I196" s="10" t="s">
        <v>75</v>
      </c>
      <c r="J196" s="33" t="s">
        <v>40</v>
      </c>
      <c r="K196" s="34">
        <v>220</v>
      </c>
      <c r="L196" s="34">
        <v>224</v>
      </c>
      <c r="M196" s="35">
        <v>0.05</v>
      </c>
      <c r="N196" s="33">
        <v>219</v>
      </c>
      <c r="O196" s="33">
        <v>220</v>
      </c>
      <c r="P196" s="33">
        <v>219</v>
      </c>
      <c r="Q196" s="33">
        <f t="shared" si="25"/>
        <v>219.33333333333334</v>
      </c>
      <c r="R196" s="33">
        <f>R194-R197</f>
        <v>217</v>
      </c>
      <c r="S196" s="33">
        <f t="shared" ref="S196:T196" si="31">S194-S197</f>
        <v>222</v>
      </c>
      <c r="T196" s="33">
        <f t="shared" si="31"/>
        <v>228</v>
      </c>
      <c r="U196" s="33">
        <f t="shared" si="30"/>
        <v>220.83333333333334</v>
      </c>
      <c r="V196" s="33">
        <v>231</v>
      </c>
      <c r="W196" s="33">
        <v>231</v>
      </c>
      <c r="X196" s="33">
        <v>226</v>
      </c>
      <c r="Y196" s="33">
        <f t="shared" si="27"/>
        <v>223.66666666666666</v>
      </c>
      <c r="Z196" s="33">
        <v>223</v>
      </c>
      <c r="AA196" s="33">
        <v>222</v>
      </c>
      <c r="AB196" s="33">
        <v>229</v>
      </c>
      <c r="AC196" s="33">
        <f t="shared" si="19"/>
        <v>223.91666666666666</v>
      </c>
      <c r="AD196" s="36"/>
      <c r="AE196" s="33" t="s">
        <v>41</v>
      </c>
      <c r="AF196" s="37"/>
      <c r="AG196" s="38">
        <f t="shared" si="18"/>
        <v>1.0181818181818181</v>
      </c>
    </row>
    <row r="197" spans="1:33" s="45" customFormat="1" ht="26.25" thickBot="1">
      <c r="A197" s="40"/>
      <c r="B197" s="41"/>
      <c r="C197" s="41"/>
      <c r="D197" s="42"/>
      <c r="E197" s="42" t="s">
        <v>42</v>
      </c>
      <c r="F197" s="42"/>
      <c r="G197" s="42"/>
      <c r="H197" s="42" t="s">
        <v>76</v>
      </c>
      <c r="I197" s="42" t="s">
        <v>75</v>
      </c>
      <c r="J197" s="45" t="s">
        <v>40</v>
      </c>
      <c r="K197" s="43">
        <v>1</v>
      </c>
      <c r="L197" s="43">
        <v>1</v>
      </c>
      <c r="M197" s="44">
        <v>0</v>
      </c>
      <c r="N197" s="45">
        <v>1</v>
      </c>
      <c r="O197" s="45">
        <v>1</v>
      </c>
      <c r="P197" s="45">
        <v>1</v>
      </c>
      <c r="Q197" s="45">
        <f t="shared" si="25"/>
        <v>1</v>
      </c>
      <c r="R197" s="45">
        <v>1</v>
      </c>
      <c r="S197" s="45">
        <v>1</v>
      </c>
      <c r="T197" s="45">
        <v>1</v>
      </c>
      <c r="U197" s="45">
        <f t="shared" si="30"/>
        <v>1</v>
      </c>
      <c r="V197" s="45">
        <v>0</v>
      </c>
      <c r="W197" s="45">
        <v>0</v>
      </c>
      <c r="X197" s="45">
        <v>0</v>
      </c>
      <c r="Y197" s="45">
        <f t="shared" si="27"/>
        <v>0.66666666666666663</v>
      </c>
      <c r="Z197" s="45">
        <v>0</v>
      </c>
      <c r="AA197" s="45">
        <v>0</v>
      </c>
      <c r="AB197" s="45">
        <v>0</v>
      </c>
      <c r="AC197" s="45">
        <f t="shared" si="19"/>
        <v>0.5</v>
      </c>
      <c r="AD197" s="46"/>
      <c r="AE197" s="45" t="s">
        <v>41</v>
      </c>
      <c r="AF197" s="49"/>
      <c r="AG197" s="48">
        <f t="shared" si="18"/>
        <v>1</v>
      </c>
    </row>
    <row r="198" spans="1:33" s="25" customFormat="1" ht="25.5">
      <c r="A198" s="22">
        <v>25</v>
      </c>
      <c r="B198" s="23" t="s">
        <v>107</v>
      </c>
      <c r="C198" s="23" t="s">
        <v>73</v>
      </c>
      <c r="D198" s="24"/>
      <c r="E198" s="24"/>
      <c r="F198" s="24"/>
      <c r="G198" s="24" t="s">
        <v>39</v>
      </c>
      <c r="H198" s="24" t="s">
        <v>74</v>
      </c>
      <c r="I198" s="24" t="s">
        <v>75</v>
      </c>
      <c r="J198" s="25" t="s">
        <v>40</v>
      </c>
      <c r="K198" s="26">
        <v>46</v>
      </c>
      <c r="L198" s="26">
        <v>51</v>
      </c>
      <c r="M198" s="27">
        <v>0.05</v>
      </c>
      <c r="N198" s="25">
        <v>46</v>
      </c>
      <c r="O198" s="25">
        <v>46</v>
      </c>
      <c r="P198" s="25">
        <v>47</v>
      </c>
      <c r="Q198" s="25">
        <f t="shared" si="25"/>
        <v>46.333333333333336</v>
      </c>
      <c r="R198" s="25">
        <v>47</v>
      </c>
      <c r="S198" s="25">
        <v>49</v>
      </c>
      <c r="T198" s="25">
        <v>52</v>
      </c>
      <c r="U198" s="25">
        <f t="shared" si="28"/>
        <v>47.833333333333336</v>
      </c>
      <c r="V198" s="25">
        <v>55</v>
      </c>
      <c r="W198" s="25">
        <v>57</v>
      </c>
      <c r="X198" s="25">
        <v>33</v>
      </c>
      <c r="Y198" s="25">
        <f t="shared" si="27"/>
        <v>48</v>
      </c>
      <c r="Z198" s="25">
        <v>54</v>
      </c>
      <c r="AA198" s="25">
        <v>61</v>
      </c>
      <c r="AB198" s="25">
        <v>63</v>
      </c>
      <c r="AC198" s="25">
        <f t="shared" si="19"/>
        <v>50.833333333333336</v>
      </c>
      <c r="AD198" s="28">
        <f>L198/K198*100%-100%-M198</f>
        <v>5.8695652173913079E-2</v>
      </c>
      <c r="AE198" s="25" t="s">
        <v>41</v>
      </c>
      <c r="AF198" s="29"/>
      <c r="AG198" s="30">
        <f t="shared" si="18"/>
        <v>1.1086956521739131</v>
      </c>
    </row>
    <row r="199" spans="1:33" s="33" customFormat="1" ht="25.5">
      <c r="A199" s="31"/>
      <c r="B199" s="32"/>
      <c r="C199" s="32"/>
      <c r="D199" s="10"/>
      <c r="E199" s="10"/>
      <c r="F199" s="10"/>
      <c r="G199" s="10" t="s">
        <v>39</v>
      </c>
      <c r="H199" s="10" t="s">
        <v>76</v>
      </c>
      <c r="I199" s="10" t="s">
        <v>75</v>
      </c>
      <c r="J199" s="33" t="s">
        <v>40</v>
      </c>
      <c r="K199" s="34">
        <v>254</v>
      </c>
      <c r="L199" s="34">
        <v>247</v>
      </c>
      <c r="M199" s="35">
        <v>0.05</v>
      </c>
      <c r="N199" s="33">
        <v>257</v>
      </c>
      <c r="O199" s="33">
        <v>259</v>
      </c>
      <c r="P199" s="33">
        <v>255</v>
      </c>
      <c r="Q199" s="33">
        <f t="shared" si="25"/>
        <v>257</v>
      </c>
      <c r="R199" s="33">
        <v>254</v>
      </c>
      <c r="S199" s="33">
        <v>254</v>
      </c>
      <c r="T199" s="33">
        <v>252</v>
      </c>
      <c r="U199" s="33">
        <f t="shared" si="28"/>
        <v>255.16666666666666</v>
      </c>
      <c r="V199" s="33">
        <v>257</v>
      </c>
      <c r="W199" s="33">
        <v>252</v>
      </c>
      <c r="X199" s="33">
        <v>227</v>
      </c>
      <c r="Y199" s="33">
        <f t="shared" si="27"/>
        <v>251.88888888888889</v>
      </c>
      <c r="Z199" s="33">
        <v>228</v>
      </c>
      <c r="AA199" s="33">
        <v>231</v>
      </c>
      <c r="AB199" s="33">
        <v>234</v>
      </c>
      <c r="AC199" s="33">
        <f t="shared" si="19"/>
        <v>246.66666666666666</v>
      </c>
      <c r="AD199" s="36"/>
      <c r="AE199" s="33" t="s">
        <v>41</v>
      </c>
      <c r="AF199" s="37"/>
      <c r="AG199" s="38">
        <f t="shared" si="18"/>
        <v>0.97244094488188981</v>
      </c>
    </row>
    <row r="200" spans="1:33" s="33" customFormat="1" ht="38.25">
      <c r="A200" s="31"/>
      <c r="B200" s="32"/>
      <c r="C200" s="32" t="s">
        <v>77</v>
      </c>
      <c r="D200" s="10"/>
      <c r="E200" s="10" t="s">
        <v>38</v>
      </c>
      <c r="F200" s="10"/>
      <c r="G200" s="10"/>
      <c r="H200" s="10" t="s">
        <v>74</v>
      </c>
      <c r="I200" s="10" t="s">
        <v>75</v>
      </c>
      <c r="J200" s="33" t="s">
        <v>40</v>
      </c>
      <c r="K200" s="34">
        <v>46</v>
      </c>
      <c r="L200" s="34">
        <v>51</v>
      </c>
      <c r="M200" s="35">
        <v>0.05</v>
      </c>
      <c r="N200" s="33">
        <v>46</v>
      </c>
      <c r="O200" s="33">
        <v>46</v>
      </c>
      <c r="P200" s="33">
        <v>47</v>
      </c>
      <c r="Q200" s="33">
        <f t="shared" si="25"/>
        <v>46.333333333333336</v>
      </c>
      <c r="R200" s="33">
        <v>47</v>
      </c>
      <c r="S200" s="33">
        <v>49</v>
      </c>
      <c r="T200" s="33">
        <v>52</v>
      </c>
      <c r="U200" s="33">
        <f t="shared" si="28"/>
        <v>47.833333333333336</v>
      </c>
      <c r="V200" s="33">
        <v>55</v>
      </c>
      <c r="W200" s="33">
        <v>57</v>
      </c>
      <c r="X200" s="33">
        <v>33</v>
      </c>
      <c r="Y200" s="33">
        <f t="shared" si="27"/>
        <v>48</v>
      </c>
      <c r="Z200" s="33">
        <v>54</v>
      </c>
      <c r="AA200" s="33">
        <v>61</v>
      </c>
      <c r="AB200" s="33">
        <v>63</v>
      </c>
      <c r="AC200" s="33">
        <f t="shared" si="19"/>
        <v>50.833333333333336</v>
      </c>
      <c r="AD200" s="36">
        <f>L200/K200*100%-100%-M200</f>
        <v>5.8695652173913079E-2</v>
      </c>
      <c r="AE200" s="33" t="s">
        <v>41</v>
      </c>
      <c r="AF200" s="37"/>
      <c r="AG200" s="38">
        <f t="shared" si="18"/>
        <v>1.1086956521739131</v>
      </c>
    </row>
    <row r="201" spans="1:33" s="33" customFormat="1" ht="25.5">
      <c r="A201" s="31"/>
      <c r="B201" s="32"/>
      <c r="C201" s="32"/>
      <c r="D201" s="10"/>
      <c r="E201" s="10" t="s">
        <v>42</v>
      </c>
      <c r="F201" s="10"/>
      <c r="G201" s="10"/>
      <c r="H201" s="10" t="s">
        <v>76</v>
      </c>
      <c r="I201" s="10" t="s">
        <v>75</v>
      </c>
      <c r="J201" s="33" t="s">
        <v>40</v>
      </c>
      <c r="K201" s="34">
        <v>1</v>
      </c>
      <c r="L201" s="34">
        <v>1</v>
      </c>
      <c r="M201" s="35">
        <v>0</v>
      </c>
      <c r="N201" s="33">
        <v>1</v>
      </c>
      <c r="O201" s="33">
        <v>1</v>
      </c>
      <c r="P201" s="33">
        <v>1</v>
      </c>
      <c r="Q201" s="33">
        <f t="shared" si="25"/>
        <v>1</v>
      </c>
      <c r="R201" s="33">
        <v>1</v>
      </c>
      <c r="S201" s="33">
        <v>1</v>
      </c>
      <c r="T201" s="33">
        <v>1</v>
      </c>
      <c r="U201" s="33">
        <f>(N201+O201+P201+R201+S201+T201)/6</f>
        <v>1</v>
      </c>
      <c r="V201" s="33">
        <v>1</v>
      </c>
      <c r="W201" s="33">
        <v>1</v>
      </c>
      <c r="X201" s="33">
        <v>1</v>
      </c>
      <c r="Y201" s="33">
        <f t="shared" si="27"/>
        <v>1</v>
      </c>
      <c r="Z201" s="33">
        <v>1</v>
      </c>
      <c r="AA201" s="33">
        <v>1</v>
      </c>
      <c r="AB201" s="33">
        <v>1</v>
      </c>
      <c r="AC201" s="33">
        <f t="shared" si="19"/>
        <v>1</v>
      </c>
      <c r="AD201" s="36"/>
      <c r="AE201" s="33" t="s">
        <v>41</v>
      </c>
      <c r="AF201" s="37"/>
      <c r="AG201" s="38">
        <f t="shared" si="18"/>
        <v>1</v>
      </c>
    </row>
    <row r="202" spans="1:33" s="33" customFormat="1" ht="38.25">
      <c r="A202" s="31"/>
      <c r="B202" s="32"/>
      <c r="C202" s="32"/>
      <c r="D202" s="10"/>
      <c r="E202" s="10" t="s">
        <v>38</v>
      </c>
      <c r="F202" s="10"/>
      <c r="G202" s="10"/>
      <c r="H202" s="10" t="s">
        <v>76</v>
      </c>
      <c r="I202" s="10" t="s">
        <v>75</v>
      </c>
      <c r="J202" s="33" t="s">
        <v>40</v>
      </c>
      <c r="K202" s="34">
        <v>253</v>
      </c>
      <c r="L202" s="34">
        <v>246</v>
      </c>
      <c r="M202" s="35">
        <v>0.05</v>
      </c>
      <c r="N202" s="33">
        <v>256</v>
      </c>
      <c r="O202" s="33">
        <v>258</v>
      </c>
      <c r="P202" s="33">
        <v>254</v>
      </c>
      <c r="Q202" s="33">
        <f t="shared" si="25"/>
        <v>256</v>
      </c>
      <c r="R202" s="33">
        <f>R199-R201</f>
        <v>253</v>
      </c>
      <c r="S202" s="33">
        <f t="shared" ref="S202:T202" si="32">S199-S201</f>
        <v>253</v>
      </c>
      <c r="T202" s="33">
        <f t="shared" si="32"/>
        <v>251</v>
      </c>
      <c r="U202" s="33">
        <f>(N202+O202+P202+R202+S202+T202)/6</f>
        <v>254.16666666666666</v>
      </c>
      <c r="V202" s="33">
        <v>256</v>
      </c>
      <c r="W202" s="33">
        <v>251</v>
      </c>
      <c r="X202" s="33">
        <v>226</v>
      </c>
      <c r="Y202" s="33">
        <f t="shared" si="27"/>
        <v>250.88888888888889</v>
      </c>
      <c r="Z202" s="33">
        <v>227</v>
      </c>
      <c r="AA202" s="33">
        <v>230</v>
      </c>
      <c r="AB202" s="33">
        <v>233</v>
      </c>
      <c r="AC202" s="33">
        <f t="shared" si="19"/>
        <v>245.66666666666666</v>
      </c>
      <c r="AD202" s="36"/>
      <c r="AE202" s="33" t="s">
        <v>41</v>
      </c>
      <c r="AF202" s="37"/>
      <c r="AG202" s="38">
        <f t="shared" si="18"/>
        <v>0.97233201581027673</v>
      </c>
    </row>
    <row r="203" spans="1:33" s="33" customFormat="1" ht="38.25" customHeight="1">
      <c r="A203" s="31"/>
      <c r="B203" s="32"/>
      <c r="C203" s="32" t="s">
        <v>47</v>
      </c>
      <c r="D203" s="10" t="s">
        <v>48</v>
      </c>
      <c r="E203" s="10" t="s">
        <v>49</v>
      </c>
      <c r="F203" s="10"/>
      <c r="G203" s="10" t="s">
        <v>39</v>
      </c>
      <c r="H203" s="10"/>
      <c r="I203" s="10"/>
      <c r="J203" s="10" t="s">
        <v>58</v>
      </c>
      <c r="K203" s="34">
        <v>1080</v>
      </c>
      <c r="L203" s="34">
        <f>AC203</f>
        <v>1300</v>
      </c>
      <c r="M203" s="35">
        <v>0.05</v>
      </c>
      <c r="Q203" s="33">
        <v>650</v>
      </c>
      <c r="U203" s="33">
        <v>1031</v>
      </c>
      <c r="Y203" s="33">
        <v>1230</v>
      </c>
      <c r="AC203" s="33">
        <v>1300</v>
      </c>
      <c r="AD203" s="36">
        <f>L203/K203*100%-100%-M203</f>
        <v>0.15370370370370373</v>
      </c>
      <c r="AE203" s="33" t="s">
        <v>41</v>
      </c>
      <c r="AF203" s="37"/>
      <c r="AG203" s="38">
        <f t="shared" si="18"/>
        <v>1.2037037037037037</v>
      </c>
    </row>
    <row r="204" spans="1:33" s="33" customFormat="1" ht="38.25">
      <c r="A204" s="31"/>
      <c r="B204" s="32"/>
      <c r="C204" s="32"/>
      <c r="D204" s="10" t="s">
        <v>51</v>
      </c>
      <c r="E204" s="10" t="s">
        <v>49</v>
      </c>
      <c r="F204" s="10"/>
      <c r="G204" s="10" t="s">
        <v>39</v>
      </c>
      <c r="H204" s="10"/>
      <c r="I204" s="10"/>
      <c r="J204" s="10" t="s">
        <v>58</v>
      </c>
      <c r="K204" s="34">
        <v>1080</v>
      </c>
      <c r="L204" s="34">
        <f>AC204</f>
        <v>1400</v>
      </c>
      <c r="M204" s="35">
        <v>0.05</v>
      </c>
      <c r="Q204" s="33">
        <v>668</v>
      </c>
      <c r="U204" s="33">
        <v>1084</v>
      </c>
      <c r="Y204" s="33">
        <v>1341</v>
      </c>
      <c r="AC204" s="33">
        <v>1400</v>
      </c>
      <c r="AD204" s="36">
        <f>L204/K204*100%-100%-M204</f>
        <v>0.24629629629629629</v>
      </c>
      <c r="AE204" s="33" t="s">
        <v>41</v>
      </c>
      <c r="AF204" s="37"/>
      <c r="AG204" s="38">
        <f t="shared" si="18"/>
        <v>1.2962962962962963</v>
      </c>
    </row>
    <row r="205" spans="1:33" s="33" customFormat="1" ht="38.25">
      <c r="A205" s="31"/>
      <c r="B205" s="32"/>
      <c r="C205" s="32"/>
      <c r="D205" s="10" t="s">
        <v>53</v>
      </c>
      <c r="E205" s="10" t="s">
        <v>49</v>
      </c>
      <c r="F205" s="10"/>
      <c r="G205" s="10" t="s">
        <v>39</v>
      </c>
      <c r="H205" s="10"/>
      <c r="I205" s="10"/>
      <c r="J205" s="10" t="s">
        <v>58</v>
      </c>
      <c r="K205" s="34">
        <v>540</v>
      </c>
      <c r="L205" s="34">
        <f>AC205</f>
        <v>600</v>
      </c>
      <c r="M205" s="35">
        <v>0.05</v>
      </c>
      <c r="Q205" s="33">
        <v>312</v>
      </c>
      <c r="U205" s="33">
        <v>518</v>
      </c>
      <c r="Y205" s="33">
        <v>593</v>
      </c>
      <c r="AC205" s="33">
        <v>600</v>
      </c>
      <c r="AD205" s="36">
        <f>L205/K205*100%-100%-M205</f>
        <v>6.1111111111111158E-2</v>
      </c>
      <c r="AE205" s="33" t="s">
        <v>41</v>
      </c>
      <c r="AF205" s="37"/>
      <c r="AG205" s="38">
        <f t="shared" si="18"/>
        <v>1.1111111111111112</v>
      </c>
    </row>
    <row r="206" spans="1:33" s="45" customFormat="1" ht="39" thickBot="1">
      <c r="A206" s="40"/>
      <c r="B206" s="41"/>
      <c r="C206" s="41"/>
      <c r="D206" s="42" t="s">
        <v>54</v>
      </c>
      <c r="E206" s="42" t="s">
        <v>49</v>
      </c>
      <c r="F206" s="42"/>
      <c r="G206" s="42" t="s">
        <v>39</v>
      </c>
      <c r="H206" s="42"/>
      <c r="I206" s="42"/>
      <c r="J206" s="42" t="s">
        <v>58</v>
      </c>
      <c r="K206" s="43">
        <v>1080</v>
      </c>
      <c r="L206" s="43">
        <f>AC206</f>
        <v>1027</v>
      </c>
      <c r="M206" s="44">
        <v>0.05</v>
      </c>
      <c r="Q206" s="45">
        <v>476</v>
      </c>
      <c r="U206" s="45">
        <v>764</v>
      </c>
      <c r="Y206" s="45">
        <v>817</v>
      </c>
      <c r="AC206" s="45">
        <v>1027</v>
      </c>
      <c r="AD206" s="46"/>
      <c r="AE206" s="45" t="s">
        <v>41</v>
      </c>
      <c r="AF206" s="49"/>
      <c r="AG206" s="48">
        <f t="shared" ref="AG206:AG250" si="33">L206/K206</f>
        <v>0.95092592592592595</v>
      </c>
    </row>
    <row r="207" spans="1:33" s="25" customFormat="1" ht="25.5">
      <c r="A207" s="71">
        <v>26</v>
      </c>
      <c r="B207" s="72" t="s">
        <v>108</v>
      </c>
      <c r="C207" s="72" t="s">
        <v>73</v>
      </c>
      <c r="D207" s="73"/>
      <c r="E207" s="73"/>
      <c r="F207" s="73"/>
      <c r="G207" s="73" t="s">
        <v>39</v>
      </c>
      <c r="H207" s="73" t="s">
        <v>74</v>
      </c>
      <c r="I207" s="73" t="s">
        <v>75</v>
      </c>
      <c r="J207" s="70" t="s">
        <v>40</v>
      </c>
      <c r="K207" s="74">
        <v>23</v>
      </c>
      <c r="L207" s="74">
        <v>30</v>
      </c>
      <c r="M207" s="75">
        <v>0.05</v>
      </c>
      <c r="N207" s="70">
        <v>23</v>
      </c>
      <c r="O207" s="70">
        <v>24</v>
      </c>
      <c r="P207" s="70">
        <v>23</v>
      </c>
      <c r="Q207" s="70">
        <f t="shared" si="25"/>
        <v>23.333333333333332</v>
      </c>
      <c r="R207" s="70">
        <v>23</v>
      </c>
      <c r="S207" s="70">
        <v>23</v>
      </c>
      <c r="T207" s="70">
        <v>23</v>
      </c>
      <c r="U207" s="70">
        <f t="shared" si="28"/>
        <v>23.166666666666668</v>
      </c>
      <c r="V207" s="70">
        <v>27</v>
      </c>
      <c r="W207" s="70">
        <v>28</v>
      </c>
      <c r="X207" s="70">
        <v>40</v>
      </c>
      <c r="Y207" s="70">
        <f t="shared" si="27"/>
        <v>26</v>
      </c>
      <c r="Z207" s="70">
        <v>41</v>
      </c>
      <c r="AA207" s="70">
        <v>42</v>
      </c>
      <c r="AB207" s="70">
        <v>46</v>
      </c>
      <c r="AC207" s="70">
        <f t="shared" ref="AC207:AC250" si="34">(AB207+AA207+Z207+X207+W207+V207+T207+S207+R207+P207+O207+N207)/12</f>
        <v>30.25</v>
      </c>
      <c r="AD207" s="76">
        <f>L207/K207*100%-100%-M207</f>
        <v>0.25434782608695655</v>
      </c>
      <c r="AE207" s="70" t="s">
        <v>41</v>
      </c>
      <c r="AF207" s="77"/>
      <c r="AG207" s="78">
        <f t="shared" si="33"/>
        <v>1.3043478260869565</v>
      </c>
    </row>
    <row r="208" spans="1:33" s="33" customFormat="1" ht="25.5">
      <c r="A208" s="31"/>
      <c r="B208" s="32"/>
      <c r="C208" s="32"/>
      <c r="D208" s="10"/>
      <c r="E208" s="10"/>
      <c r="F208" s="10"/>
      <c r="G208" s="10" t="s">
        <v>39</v>
      </c>
      <c r="H208" s="10" t="s">
        <v>93</v>
      </c>
      <c r="I208" s="10" t="s">
        <v>75</v>
      </c>
      <c r="J208" s="33" t="s">
        <v>40</v>
      </c>
      <c r="K208" s="34">
        <v>73</v>
      </c>
      <c r="L208" s="34">
        <v>79</v>
      </c>
      <c r="M208" s="35">
        <v>0.05</v>
      </c>
      <c r="N208" s="33">
        <v>71</v>
      </c>
      <c r="O208" s="33">
        <v>71</v>
      </c>
      <c r="P208" s="33">
        <v>74</v>
      </c>
      <c r="Q208" s="33">
        <f t="shared" si="25"/>
        <v>72</v>
      </c>
      <c r="R208" s="33">
        <v>75</v>
      </c>
      <c r="S208" s="33">
        <v>74</v>
      </c>
      <c r="T208" s="33">
        <v>75</v>
      </c>
      <c r="U208" s="33">
        <f t="shared" si="28"/>
        <v>73.333333333333329</v>
      </c>
      <c r="V208" s="33">
        <v>75</v>
      </c>
      <c r="W208" s="33">
        <v>81</v>
      </c>
      <c r="X208" s="33">
        <v>91</v>
      </c>
      <c r="Y208" s="33">
        <f t="shared" si="27"/>
        <v>76.333333333333329</v>
      </c>
      <c r="Z208" s="33">
        <v>87</v>
      </c>
      <c r="AA208" s="33">
        <v>87</v>
      </c>
      <c r="AB208" s="33">
        <v>88</v>
      </c>
      <c r="AC208" s="33">
        <f t="shared" si="34"/>
        <v>79.083333333333329</v>
      </c>
      <c r="AD208" s="36">
        <f>L208/K208*100%-100%-M208</f>
        <v>3.2191780821917912E-2</v>
      </c>
      <c r="AE208" s="33" t="s">
        <v>41</v>
      </c>
      <c r="AF208" s="37"/>
      <c r="AG208" s="38">
        <f t="shared" si="33"/>
        <v>1.0821917808219179</v>
      </c>
    </row>
    <row r="209" spans="1:33" s="33" customFormat="1" ht="38.25">
      <c r="A209" s="31"/>
      <c r="B209" s="32"/>
      <c r="C209" s="32"/>
      <c r="D209" s="10" t="s">
        <v>67</v>
      </c>
      <c r="E209" s="10" t="s">
        <v>42</v>
      </c>
      <c r="F209" s="10"/>
      <c r="G209" s="10" t="s">
        <v>39</v>
      </c>
      <c r="H209" s="10" t="s">
        <v>74</v>
      </c>
      <c r="I209" s="10" t="s">
        <v>75</v>
      </c>
      <c r="J209" s="33" t="s">
        <v>40</v>
      </c>
      <c r="K209" s="34">
        <v>2</v>
      </c>
      <c r="L209" s="34">
        <v>2</v>
      </c>
      <c r="M209" s="35">
        <v>0</v>
      </c>
      <c r="N209" s="33">
        <v>2</v>
      </c>
      <c r="O209" s="33">
        <v>2</v>
      </c>
      <c r="P209" s="33">
        <v>2</v>
      </c>
      <c r="Q209" s="33">
        <f t="shared" si="25"/>
        <v>2</v>
      </c>
      <c r="R209" s="33">
        <v>2</v>
      </c>
      <c r="S209" s="33">
        <v>2</v>
      </c>
      <c r="T209" s="33">
        <v>2</v>
      </c>
      <c r="U209" s="33">
        <f t="shared" si="28"/>
        <v>2</v>
      </c>
      <c r="V209" s="33">
        <v>2</v>
      </c>
      <c r="W209" s="33">
        <v>2</v>
      </c>
      <c r="X209" s="33">
        <v>1</v>
      </c>
      <c r="Y209" s="33">
        <f t="shared" si="27"/>
        <v>1.8888888888888888</v>
      </c>
      <c r="Z209" s="33">
        <v>1</v>
      </c>
      <c r="AA209" s="33">
        <v>1</v>
      </c>
      <c r="AB209" s="33">
        <v>1</v>
      </c>
      <c r="AC209" s="33">
        <f t="shared" si="34"/>
        <v>1.6666666666666667</v>
      </c>
      <c r="AD209" s="36"/>
      <c r="AE209" s="33" t="s">
        <v>41</v>
      </c>
      <c r="AF209" s="37"/>
      <c r="AG209" s="38">
        <f t="shared" si="33"/>
        <v>1</v>
      </c>
    </row>
    <row r="210" spans="1:33" s="33" customFormat="1" ht="25.5">
      <c r="A210" s="31"/>
      <c r="B210" s="32"/>
      <c r="C210" s="32"/>
      <c r="D210" s="10" t="s">
        <v>101</v>
      </c>
      <c r="E210" s="10" t="s">
        <v>68</v>
      </c>
      <c r="F210" s="10"/>
      <c r="G210" s="10" t="s">
        <v>39</v>
      </c>
      <c r="H210" s="10" t="s">
        <v>93</v>
      </c>
      <c r="I210" s="10" t="s">
        <v>75</v>
      </c>
      <c r="J210" s="33" t="s">
        <v>40</v>
      </c>
      <c r="K210" s="34">
        <v>57</v>
      </c>
      <c r="L210" s="34">
        <v>58</v>
      </c>
      <c r="M210" s="35">
        <v>0.05</v>
      </c>
      <c r="N210" s="33">
        <v>60</v>
      </c>
      <c r="O210" s="33">
        <v>60</v>
      </c>
      <c r="P210" s="33">
        <v>59</v>
      </c>
      <c r="Q210" s="33">
        <f t="shared" si="25"/>
        <v>59.666666666666664</v>
      </c>
      <c r="R210" s="33">
        <v>59</v>
      </c>
      <c r="S210" s="33">
        <v>59</v>
      </c>
      <c r="T210" s="33">
        <v>58</v>
      </c>
      <c r="U210" s="33">
        <f t="shared" si="28"/>
        <v>59.166666666666664</v>
      </c>
      <c r="V210" s="33">
        <v>60</v>
      </c>
      <c r="W210" s="33">
        <v>67</v>
      </c>
      <c r="X210" s="33">
        <v>53</v>
      </c>
      <c r="Y210" s="33">
        <f t="shared" si="27"/>
        <v>59.444444444444443</v>
      </c>
      <c r="Z210" s="33">
        <v>52</v>
      </c>
      <c r="AA210" s="33">
        <v>52</v>
      </c>
      <c r="AB210" s="33">
        <v>53</v>
      </c>
      <c r="AC210" s="33">
        <f t="shared" si="34"/>
        <v>57.666666666666664</v>
      </c>
      <c r="AD210" s="36"/>
      <c r="AE210" s="33" t="s">
        <v>41</v>
      </c>
      <c r="AF210" s="37"/>
      <c r="AG210" s="38">
        <f t="shared" si="33"/>
        <v>1.0175438596491229</v>
      </c>
    </row>
    <row r="211" spans="1:33" s="33" customFormat="1" ht="25.5">
      <c r="A211" s="31"/>
      <c r="B211" s="32"/>
      <c r="C211" s="32"/>
      <c r="D211" s="10" t="s">
        <v>101</v>
      </c>
      <c r="E211" s="10" t="s">
        <v>42</v>
      </c>
      <c r="F211" s="10"/>
      <c r="G211" s="10" t="s">
        <v>39</v>
      </c>
      <c r="H211" s="10" t="s">
        <v>93</v>
      </c>
      <c r="I211" s="10" t="s">
        <v>75</v>
      </c>
      <c r="J211" s="33" t="s">
        <v>40</v>
      </c>
      <c r="K211" s="34">
        <v>15</v>
      </c>
      <c r="L211" s="34">
        <v>17</v>
      </c>
      <c r="M211" s="35">
        <v>0.05</v>
      </c>
      <c r="N211" s="33">
        <v>16</v>
      </c>
      <c r="O211" s="33">
        <v>16</v>
      </c>
      <c r="P211" s="33">
        <v>16</v>
      </c>
      <c r="Q211" s="33">
        <f t="shared" si="25"/>
        <v>16</v>
      </c>
      <c r="R211" s="33">
        <v>16</v>
      </c>
      <c r="S211" s="33">
        <v>16</v>
      </c>
      <c r="T211" s="33">
        <v>18</v>
      </c>
      <c r="U211" s="33">
        <f t="shared" si="28"/>
        <v>16.333333333333332</v>
      </c>
      <c r="V211" s="33">
        <v>18</v>
      </c>
      <c r="W211" s="33">
        <v>19</v>
      </c>
      <c r="X211" s="33">
        <v>17</v>
      </c>
      <c r="Y211" s="33">
        <f t="shared" si="27"/>
        <v>16.888888888888889</v>
      </c>
      <c r="Z211" s="33">
        <v>17</v>
      </c>
      <c r="AA211" s="33">
        <v>16</v>
      </c>
      <c r="AB211" s="33">
        <v>16</v>
      </c>
      <c r="AC211" s="33">
        <f t="shared" si="34"/>
        <v>16.75</v>
      </c>
      <c r="AD211" s="36">
        <f t="shared" ref="AD211:AD216" si="35">L211/K211*100%-100%-M211</f>
        <v>8.3333333333333301E-2</v>
      </c>
      <c r="AE211" s="33" t="s">
        <v>41</v>
      </c>
      <c r="AF211" s="37"/>
      <c r="AG211" s="38">
        <f t="shared" si="33"/>
        <v>1.1333333333333333</v>
      </c>
    </row>
    <row r="212" spans="1:33" s="33" customFormat="1" ht="63.75">
      <c r="A212" s="31"/>
      <c r="B212" s="32"/>
      <c r="C212" s="32"/>
      <c r="D212" s="10"/>
      <c r="E212" s="10"/>
      <c r="F212" s="10"/>
      <c r="G212" s="10" t="s">
        <v>39</v>
      </c>
      <c r="H212" s="10" t="s">
        <v>74</v>
      </c>
      <c r="I212" s="10" t="s">
        <v>104</v>
      </c>
      <c r="J212" s="33" t="s">
        <v>40</v>
      </c>
      <c r="K212" s="34">
        <v>30</v>
      </c>
      <c r="L212" s="34">
        <v>40</v>
      </c>
      <c r="M212" s="35">
        <v>0.05</v>
      </c>
      <c r="N212" s="33">
        <v>40</v>
      </c>
      <c r="O212" s="33">
        <v>39</v>
      </c>
      <c r="P212" s="33">
        <v>47</v>
      </c>
      <c r="Q212" s="33">
        <f t="shared" si="25"/>
        <v>42</v>
      </c>
      <c r="R212" s="33">
        <v>47</v>
      </c>
      <c r="S212" s="33">
        <v>45</v>
      </c>
      <c r="T212" s="33">
        <v>37</v>
      </c>
      <c r="U212" s="33">
        <f t="shared" si="28"/>
        <v>42.5</v>
      </c>
      <c r="V212" s="33">
        <v>32</v>
      </c>
      <c r="W212" s="33">
        <v>36</v>
      </c>
      <c r="X212" s="33">
        <v>23</v>
      </c>
      <c r="Y212" s="33">
        <f t="shared" si="27"/>
        <v>38.444444444444443</v>
      </c>
      <c r="Z212" s="33">
        <v>41</v>
      </c>
      <c r="AA212" s="33">
        <v>45</v>
      </c>
      <c r="AB212" s="33">
        <v>45</v>
      </c>
      <c r="AC212" s="33">
        <f t="shared" si="34"/>
        <v>39.75</v>
      </c>
      <c r="AD212" s="36">
        <f t="shared" si="35"/>
        <v>0.28333333333333327</v>
      </c>
      <c r="AE212" s="33" t="s">
        <v>41</v>
      </c>
      <c r="AF212" s="37"/>
      <c r="AG212" s="38">
        <f t="shared" si="33"/>
        <v>1.3333333333333333</v>
      </c>
    </row>
    <row r="213" spans="1:33" s="33" customFormat="1" ht="63.75">
      <c r="A213" s="31"/>
      <c r="B213" s="32"/>
      <c r="C213" s="32" t="s">
        <v>77</v>
      </c>
      <c r="D213" s="10"/>
      <c r="E213" s="10" t="s">
        <v>38</v>
      </c>
      <c r="F213" s="10"/>
      <c r="G213" s="10" t="s">
        <v>39</v>
      </c>
      <c r="H213" s="10" t="s">
        <v>74</v>
      </c>
      <c r="I213" s="10" t="s">
        <v>104</v>
      </c>
      <c r="J213" s="33" t="s">
        <v>40</v>
      </c>
      <c r="K213" s="34">
        <v>30</v>
      </c>
      <c r="L213" s="34">
        <v>40</v>
      </c>
      <c r="M213" s="35">
        <v>0.05</v>
      </c>
      <c r="N213" s="33">
        <v>40</v>
      </c>
      <c r="O213" s="33">
        <v>39</v>
      </c>
      <c r="P213" s="33">
        <v>47</v>
      </c>
      <c r="Q213" s="33">
        <f t="shared" si="25"/>
        <v>42</v>
      </c>
      <c r="R213" s="33">
        <v>47</v>
      </c>
      <c r="S213" s="33">
        <v>45</v>
      </c>
      <c r="T213" s="33">
        <v>37</v>
      </c>
      <c r="U213" s="33">
        <f t="shared" si="28"/>
        <v>42.5</v>
      </c>
      <c r="V213" s="33">
        <v>32</v>
      </c>
      <c r="W213" s="33">
        <v>36</v>
      </c>
      <c r="X213" s="33">
        <v>23</v>
      </c>
      <c r="Y213" s="33">
        <f t="shared" si="27"/>
        <v>38.444444444444443</v>
      </c>
      <c r="Z213" s="33">
        <v>41</v>
      </c>
      <c r="AA213" s="33">
        <v>45</v>
      </c>
      <c r="AB213" s="33">
        <v>45</v>
      </c>
      <c r="AC213" s="33">
        <f t="shared" si="34"/>
        <v>39.75</v>
      </c>
      <c r="AD213" s="36">
        <f t="shared" si="35"/>
        <v>0.28333333333333327</v>
      </c>
      <c r="AE213" s="33" t="s">
        <v>41</v>
      </c>
      <c r="AF213" s="37"/>
      <c r="AG213" s="38">
        <f t="shared" si="33"/>
        <v>1.3333333333333333</v>
      </c>
    </row>
    <row r="214" spans="1:33" s="33" customFormat="1" ht="38.25">
      <c r="A214" s="31"/>
      <c r="B214" s="32"/>
      <c r="C214" s="32"/>
      <c r="D214" s="10"/>
      <c r="E214" s="10" t="s">
        <v>109</v>
      </c>
      <c r="F214" s="10"/>
      <c r="G214" s="10" t="s">
        <v>39</v>
      </c>
      <c r="H214" s="10" t="s">
        <v>74</v>
      </c>
      <c r="I214" s="10" t="s">
        <v>75</v>
      </c>
      <c r="J214" s="33" t="s">
        <v>40</v>
      </c>
      <c r="K214" s="34">
        <v>23</v>
      </c>
      <c r="L214" s="34">
        <v>30</v>
      </c>
      <c r="M214" s="35">
        <v>0.05</v>
      </c>
      <c r="N214" s="33">
        <v>23</v>
      </c>
      <c r="O214" s="33">
        <v>24</v>
      </c>
      <c r="P214" s="33">
        <v>23</v>
      </c>
      <c r="Q214" s="33">
        <f t="shared" si="25"/>
        <v>23.333333333333332</v>
      </c>
      <c r="R214" s="33">
        <v>23</v>
      </c>
      <c r="S214" s="33">
        <v>23</v>
      </c>
      <c r="T214" s="33">
        <v>23</v>
      </c>
      <c r="U214" s="33">
        <f t="shared" si="28"/>
        <v>23.166666666666668</v>
      </c>
      <c r="V214" s="33">
        <v>27</v>
      </c>
      <c r="W214" s="33">
        <v>28</v>
      </c>
      <c r="X214" s="33">
        <v>40</v>
      </c>
      <c r="Y214" s="33">
        <f t="shared" si="27"/>
        <v>26</v>
      </c>
      <c r="Z214" s="33">
        <v>41</v>
      </c>
      <c r="AA214" s="33">
        <v>42</v>
      </c>
      <c r="AB214" s="33">
        <v>46</v>
      </c>
      <c r="AC214" s="33">
        <f t="shared" si="34"/>
        <v>30.25</v>
      </c>
      <c r="AD214" s="36">
        <f t="shared" si="35"/>
        <v>0.25434782608695655</v>
      </c>
      <c r="AE214" s="33" t="s">
        <v>41</v>
      </c>
      <c r="AF214" s="37"/>
      <c r="AG214" s="38">
        <f t="shared" si="33"/>
        <v>1.3043478260869565</v>
      </c>
    </row>
    <row r="215" spans="1:33" s="33" customFormat="1" ht="25.5">
      <c r="A215" s="31"/>
      <c r="B215" s="32"/>
      <c r="C215" s="32"/>
      <c r="D215" s="10"/>
      <c r="E215" s="10" t="s">
        <v>42</v>
      </c>
      <c r="F215" s="10"/>
      <c r="G215" s="10" t="s">
        <v>39</v>
      </c>
      <c r="H215" s="10" t="s">
        <v>93</v>
      </c>
      <c r="I215" s="10" t="s">
        <v>75</v>
      </c>
      <c r="J215" s="33" t="s">
        <v>40</v>
      </c>
      <c r="K215" s="34">
        <v>15</v>
      </c>
      <c r="L215" s="34">
        <v>17</v>
      </c>
      <c r="M215" s="35">
        <v>0.05</v>
      </c>
      <c r="N215" s="33">
        <v>16</v>
      </c>
      <c r="O215" s="33">
        <v>16</v>
      </c>
      <c r="P215" s="33">
        <v>16</v>
      </c>
      <c r="Q215" s="33">
        <f t="shared" si="25"/>
        <v>16</v>
      </c>
      <c r="R215" s="33">
        <v>16</v>
      </c>
      <c r="S215" s="33">
        <v>16</v>
      </c>
      <c r="T215" s="33">
        <v>18</v>
      </c>
      <c r="U215" s="33">
        <f t="shared" si="28"/>
        <v>16.333333333333332</v>
      </c>
      <c r="V215" s="33">
        <v>18</v>
      </c>
      <c r="W215" s="33">
        <v>19</v>
      </c>
      <c r="X215" s="33">
        <v>17</v>
      </c>
      <c r="Y215" s="33">
        <f t="shared" si="27"/>
        <v>16.888888888888889</v>
      </c>
      <c r="Z215" s="33">
        <v>17</v>
      </c>
      <c r="AA215" s="33">
        <v>16</v>
      </c>
      <c r="AB215" s="33">
        <v>16</v>
      </c>
      <c r="AC215" s="33">
        <f t="shared" si="34"/>
        <v>16.75</v>
      </c>
      <c r="AD215" s="36">
        <f t="shared" si="35"/>
        <v>8.3333333333333301E-2</v>
      </c>
      <c r="AE215" s="33" t="s">
        <v>41</v>
      </c>
      <c r="AF215" s="37"/>
      <c r="AG215" s="38">
        <f t="shared" si="33"/>
        <v>1.1333333333333333</v>
      </c>
    </row>
    <row r="216" spans="1:33" s="33" customFormat="1" ht="38.25">
      <c r="A216" s="31"/>
      <c r="B216" s="32"/>
      <c r="C216" s="32"/>
      <c r="D216" s="10"/>
      <c r="E216" s="10" t="s">
        <v>109</v>
      </c>
      <c r="F216" s="10"/>
      <c r="G216" s="10" t="s">
        <v>39</v>
      </c>
      <c r="H216" s="10" t="s">
        <v>93</v>
      </c>
      <c r="I216" s="10" t="s">
        <v>75</v>
      </c>
      <c r="J216" s="33" t="s">
        <v>40</v>
      </c>
      <c r="K216" s="34">
        <v>130</v>
      </c>
      <c r="L216" s="34">
        <v>137</v>
      </c>
      <c r="M216" s="35">
        <v>0.05</v>
      </c>
      <c r="N216" s="33">
        <v>131</v>
      </c>
      <c r="O216" s="33">
        <v>131</v>
      </c>
      <c r="P216" s="33">
        <v>133</v>
      </c>
      <c r="Q216" s="33">
        <f t="shared" si="25"/>
        <v>131.66666666666666</v>
      </c>
      <c r="R216" s="33">
        <v>134</v>
      </c>
      <c r="S216" s="33">
        <v>133</v>
      </c>
      <c r="T216" s="33">
        <v>133</v>
      </c>
      <c r="U216" s="33">
        <f t="shared" si="28"/>
        <v>132.5</v>
      </c>
      <c r="V216" s="33">
        <v>135</v>
      </c>
      <c r="W216" s="33">
        <v>148</v>
      </c>
      <c r="X216" s="33">
        <v>144</v>
      </c>
      <c r="Y216" s="33">
        <f t="shared" si="27"/>
        <v>135.77777777777777</v>
      </c>
      <c r="Z216" s="33">
        <v>139</v>
      </c>
      <c r="AA216" s="33">
        <v>139</v>
      </c>
      <c r="AB216" s="33">
        <v>141</v>
      </c>
      <c r="AC216" s="33">
        <f t="shared" si="34"/>
        <v>136.75</v>
      </c>
      <c r="AD216" s="36">
        <f t="shared" si="35"/>
        <v>3.8461538461538741E-3</v>
      </c>
      <c r="AE216" s="33" t="s">
        <v>41</v>
      </c>
      <c r="AF216" s="37"/>
      <c r="AG216" s="38">
        <f t="shared" si="33"/>
        <v>1.0538461538461539</v>
      </c>
    </row>
    <row r="217" spans="1:33" s="33" customFormat="1" ht="25.5">
      <c r="A217" s="31"/>
      <c r="B217" s="32"/>
      <c r="C217" s="32"/>
      <c r="D217" s="10"/>
      <c r="E217" s="10" t="s">
        <v>42</v>
      </c>
      <c r="F217" s="10"/>
      <c r="G217" s="10" t="s">
        <v>39</v>
      </c>
      <c r="H217" s="10" t="s">
        <v>74</v>
      </c>
      <c r="I217" s="10" t="s">
        <v>75</v>
      </c>
      <c r="J217" s="33" t="s">
        <v>40</v>
      </c>
      <c r="K217" s="34">
        <v>2</v>
      </c>
      <c r="L217" s="34">
        <v>2</v>
      </c>
      <c r="M217" s="35">
        <v>0</v>
      </c>
      <c r="N217" s="33">
        <v>2</v>
      </c>
      <c r="O217" s="33">
        <v>2</v>
      </c>
      <c r="P217" s="33">
        <v>2</v>
      </c>
      <c r="Q217" s="33">
        <f t="shared" si="25"/>
        <v>2</v>
      </c>
      <c r="R217" s="33">
        <v>2</v>
      </c>
      <c r="S217" s="33">
        <v>2</v>
      </c>
      <c r="T217" s="33">
        <v>2</v>
      </c>
      <c r="U217" s="33">
        <f t="shared" si="28"/>
        <v>2</v>
      </c>
      <c r="V217" s="33">
        <v>2</v>
      </c>
      <c r="W217" s="33">
        <v>2</v>
      </c>
      <c r="X217" s="33">
        <v>1</v>
      </c>
      <c r="Y217" s="33">
        <f t="shared" si="27"/>
        <v>1.8888888888888888</v>
      </c>
      <c r="Z217" s="33">
        <v>1</v>
      </c>
      <c r="AA217" s="33">
        <v>1</v>
      </c>
      <c r="AB217" s="33">
        <v>1</v>
      </c>
      <c r="AC217" s="33">
        <f t="shared" si="34"/>
        <v>1.6666666666666667</v>
      </c>
      <c r="AD217" s="36"/>
      <c r="AE217" s="33" t="s">
        <v>41</v>
      </c>
      <c r="AF217" s="37"/>
      <c r="AG217" s="38">
        <f t="shared" si="33"/>
        <v>1</v>
      </c>
    </row>
    <row r="218" spans="1:33" s="33" customFormat="1" ht="55.5" customHeight="1">
      <c r="A218" s="31"/>
      <c r="B218" s="32"/>
      <c r="C218" s="32" t="s">
        <v>47</v>
      </c>
      <c r="D218" s="10" t="s">
        <v>51</v>
      </c>
      <c r="E218" s="10" t="s">
        <v>49</v>
      </c>
      <c r="F218" s="10"/>
      <c r="G218" s="10" t="s">
        <v>39</v>
      </c>
      <c r="H218" s="10"/>
      <c r="I218" s="10"/>
      <c r="J218" s="10" t="s">
        <v>58</v>
      </c>
      <c r="K218" s="34">
        <v>2520</v>
      </c>
      <c r="L218" s="34">
        <f>AC218</f>
        <v>2534</v>
      </c>
      <c r="M218" s="35">
        <v>0.05</v>
      </c>
      <c r="Q218" s="33">
        <v>840</v>
      </c>
      <c r="U218" s="33">
        <v>1400</v>
      </c>
      <c r="Y218" s="33">
        <v>1824</v>
      </c>
      <c r="AC218" s="33">
        <v>2534</v>
      </c>
      <c r="AD218" s="36"/>
      <c r="AE218" s="33" t="s">
        <v>56</v>
      </c>
      <c r="AF218" s="32"/>
      <c r="AG218" s="38">
        <f t="shared" si="33"/>
        <v>1.0055555555555555</v>
      </c>
    </row>
    <row r="219" spans="1:33" s="45" customFormat="1" ht="38.25" customHeight="1" thickBot="1">
      <c r="A219" s="40"/>
      <c r="B219" s="41"/>
      <c r="C219" s="41"/>
      <c r="D219" s="42" t="s">
        <v>51</v>
      </c>
      <c r="E219" s="42" t="s">
        <v>110</v>
      </c>
      <c r="F219" s="42"/>
      <c r="G219" s="42" t="s">
        <v>39</v>
      </c>
      <c r="H219" s="42"/>
      <c r="I219" s="42"/>
      <c r="J219" s="42" t="s">
        <v>58</v>
      </c>
      <c r="K219" s="43">
        <v>1800</v>
      </c>
      <c r="L219" s="43">
        <f>AC219</f>
        <v>1720</v>
      </c>
      <c r="M219" s="44">
        <v>0.05</v>
      </c>
      <c r="Q219" s="45">
        <v>600</v>
      </c>
      <c r="U219" s="45">
        <v>1000</v>
      </c>
      <c r="Y219" s="45">
        <v>1370</v>
      </c>
      <c r="AC219" s="45">
        <v>1720</v>
      </c>
      <c r="AD219" s="46"/>
      <c r="AE219" s="45" t="s">
        <v>41</v>
      </c>
      <c r="AF219" s="41"/>
      <c r="AG219" s="48">
        <f t="shared" si="33"/>
        <v>0.9555555555555556</v>
      </c>
    </row>
    <row r="220" spans="1:33" s="25" customFormat="1" ht="90.75" customHeight="1">
      <c r="A220" s="22">
        <v>27</v>
      </c>
      <c r="B220" s="23" t="s">
        <v>111</v>
      </c>
      <c r="C220" s="23" t="s">
        <v>73</v>
      </c>
      <c r="D220" s="24"/>
      <c r="E220" s="24"/>
      <c r="F220" s="24"/>
      <c r="G220" s="24" t="s">
        <v>39</v>
      </c>
      <c r="H220" s="24" t="s">
        <v>74</v>
      </c>
      <c r="I220" s="24" t="s">
        <v>75</v>
      </c>
      <c r="J220" s="25" t="s">
        <v>40</v>
      </c>
      <c r="K220" s="26">
        <v>12</v>
      </c>
      <c r="L220" s="26">
        <v>12</v>
      </c>
      <c r="M220" s="27">
        <v>0.05</v>
      </c>
      <c r="N220" s="25">
        <v>8</v>
      </c>
      <c r="O220" s="25">
        <v>9</v>
      </c>
      <c r="P220" s="25">
        <v>9</v>
      </c>
      <c r="Q220" s="25">
        <f t="shared" si="25"/>
        <v>8.6666666666666661</v>
      </c>
      <c r="R220" s="25">
        <v>10</v>
      </c>
      <c r="S220" s="25">
        <v>12</v>
      </c>
      <c r="T220" s="25">
        <v>12</v>
      </c>
      <c r="U220" s="25">
        <f>(N220+O220+P220+R220+S220+T220)/6</f>
        <v>10</v>
      </c>
      <c r="V220" s="25">
        <v>12</v>
      </c>
      <c r="W220" s="25">
        <v>11</v>
      </c>
      <c r="X220" s="25">
        <v>13</v>
      </c>
      <c r="Y220" s="25">
        <f>(X220+W220+V220+T220+S220+R220+P220+O220+N220)/9</f>
        <v>10.666666666666666</v>
      </c>
      <c r="Z220" s="25">
        <v>16</v>
      </c>
      <c r="AA220" s="25">
        <v>17</v>
      </c>
      <c r="AB220" s="25">
        <v>17</v>
      </c>
      <c r="AC220" s="25">
        <f>(AB220+AA220+Z220+X220+W220+V220+T220+S220+R220+P220+O220+N220)/12</f>
        <v>12.166666666666666</v>
      </c>
      <c r="AD220" s="28"/>
      <c r="AE220" s="25" t="s">
        <v>41</v>
      </c>
      <c r="AF220" s="29"/>
      <c r="AG220" s="30">
        <f t="shared" si="33"/>
        <v>1</v>
      </c>
    </row>
    <row r="221" spans="1:33" s="33" customFormat="1" ht="25.5">
      <c r="A221" s="31"/>
      <c r="B221" s="32"/>
      <c r="C221" s="32"/>
      <c r="D221" s="10"/>
      <c r="E221" s="10"/>
      <c r="F221" s="10"/>
      <c r="G221" s="10" t="s">
        <v>39</v>
      </c>
      <c r="H221" s="10" t="s">
        <v>76</v>
      </c>
      <c r="I221" s="10" t="s">
        <v>75</v>
      </c>
      <c r="J221" s="33" t="s">
        <v>40</v>
      </c>
      <c r="K221" s="34">
        <v>41</v>
      </c>
      <c r="L221" s="34">
        <v>41</v>
      </c>
      <c r="M221" s="35">
        <v>0.05</v>
      </c>
      <c r="N221" s="33">
        <v>43</v>
      </c>
      <c r="O221" s="33">
        <v>45</v>
      </c>
      <c r="P221" s="33">
        <v>45</v>
      </c>
      <c r="Q221" s="33">
        <f t="shared" si="25"/>
        <v>44.333333333333336</v>
      </c>
      <c r="R221" s="33">
        <v>44</v>
      </c>
      <c r="S221" s="33">
        <v>45</v>
      </c>
      <c r="T221" s="33">
        <v>45</v>
      </c>
      <c r="U221" s="33">
        <f>(N221+O221+P221+R221+S221+T221)/6</f>
        <v>44.5</v>
      </c>
      <c r="V221" s="33">
        <v>45</v>
      </c>
      <c r="W221" s="33">
        <v>44</v>
      </c>
      <c r="X221" s="33">
        <v>33</v>
      </c>
      <c r="Y221" s="33">
        <f t="shared" si="27"/>
        <v>43.222222222222221</v>
      </c>
      <c r="Z221" s="33">
        <v>33</v>
      </c>
      <c r="AA221" s="33">
        <v>32</v>
      </c>
      <c r="AB221" s="33">
        <v>33</v>
      </c>
      <c r="AC221" s="33">
        <f>(AB221+AA221+Z221+X221+W221+V221+T221+S221+R221+P221+O221+N221)/12</f>
        <v>40.583333333333336</v>
      </c>
      <c r="AD221" s="36"/>
      <c r="AE221" s="33" t="s">
        <v>41</v>
      </c>
      <c r="AF221" s="37"/>
      <c r="AG221" s="38">
        <f t="shared" si="33"/>
        <v>1</v>
      </c>
    </row>
    <row r="222" spans="1:33" s="33" customFormat="1" ht="97.5" customHeight="1">
      <c r="A222" s="31"/>
      <c r="B222" s="32"/>
      <c r="C222" s="32" t="s">
        <v>77</v>
      </c>
      <c r="D222" s="10"/>
      <c r="E222" s="10" t="s">
        <v>38</v>
      </c>
      <c r="F222" s="10"/>
      <c r="G222" s="10"/>
      <c r="H222" s="10" t="s">
        <v>74</v>
      </c>
      <c r="I222" s="10" t="s">
        <v>75</v>
      </c>
      <c r="J222" s="33" t="s">
        <v>40</v>
      </c>
      <c r="K222" s="34">
        <v>12</v>
      </c>
      <c r="L222" s="34">
        <v>12</v>
      </c>
      <c r="M222" s="35">
        <v>0.05</v>
      </c>
      <c r="N222" s="33">
        <v>8</v>
      </c>
      <c r="O222" s="33">
        <v>9</v>
      </c>
      <c r="P222" s="33">
        <v>9</v>
      </c>
      <c r="Q222" s="33">
        <f t="shared" si="25"/>
        <v>8.6666666666666661</v>
      </c>
      <c r="R222" s="33">
        <v>10</v>
      </c>
      <c r="S222" s="33">
        <v>12</v>
      </c>
      <c r="T222" s="33">
        <v>12</v>
      </c>
      <c r="U222" s="33">
        <f t="shared" ref="U222:U224" si="36">(N222+O222+P222+R222+S222+T222)/6</f>
        <v>10</v>
      </c>
      <c r="V222" s="33">
        <v>12</v>
      </c>
      <c r="W222" s="33">
        <v>11</v>
      </c>
      <c r="X222" s="33">
        <v>13</v>
      </c>
      <c r="Y222" s="33">
        <f t="shared" si="27"/>
        <v>10.666666666666666</v>
      </c>
      <c r="Z222" s="33">
        <v>16</v>
      </c>
      <c r="AA222" s="33">
        <v>17</v>
      </c>
      <c r="AB222" s="33">
        <v>17</v>
      </c>
      <c r="AC222" s="33">
        <f>(AB222+AA222+Z222+X222+W222+V222+T222+S222+R222+P222+O222+N222)/12</f>
        <v>12.166666666666666</v>
      </c>
      <c r="AD222" s="36"/>
      <c r="AE222" s="33" t="s">
        <v>41</v>
      </c>
      <c r="AF222" s="37"/>
      <c r="AG222" s="38">
        <f t="shared" si="33"/>
        <v>1</v>
      </c>
    </row>
    <row r="223" spans="1:33" s="33" customFormat="1" ht="38.25">
      <c r="A223" s="31"/>
      <c r="B223" s="32"/>
      <c r="C223" s="32"/>
      <c r="D223" s="10"/>
      <c r="E223" s="10" t="s">
        <v>38</v>
      </c>
      <c r="F223" s="10"/>
      <c r="G223" s="10"/>
      <c r="H223" s="10" t="s">
        <v>76</v>
      </c>
      <c r="I223" s="10" t="s">
        <v>75</v>
      </c>
      <c r="J223" s="33" t="s">
        <v>40</v>
      </c>
      <c r="K223" s="34">
        <v>40</v>
      </c>
      <c r="L223" s="34">
        <v>40</v>
      </c>
      <c r="M223" s="35">
        <v>0.05</v>
      </c>
      <c r="N223" s="33">
        <v>42</v>
      </c>
      <c r="O223" s="33">
        <v>44</v>
      </c>
      <c r="P223" s="33">
        <v>44</v>
      </c>
      <c r="Q223" s="33">
        <f t="shared" si="25"/>
        <v>43.333333333333336</v>
      </c>
      <c r="R223" s="33">
        <f>R221-R224</f>
        <v>43</v>
      </c>
      <c r="S223" s="33">
        <f t="shared" ref="S223:T223" si="37">S221-S224</f>
        <v>45</v>
      </c>
      <c r="T223" s="33">
        <f t="shared" si="37"/>
        <v>45</v>
      </c>
      <c r="U223" s="33">
        <f t="shared" si="36"/>
        <v>43.833333333333336</v>
      </c>
      <c r="V223" s="33">
        <v>44</v>
      </c>
      <c r="W223" s="33">
        <v>43</v>
      </c>
      <c r="X223" s="33">
        <v>32</v>
      </c>
      <c r="Y223" s="33">
        <f t="shared" si="27"/>
        <v>42.444444444444443</v>
      </c>
      <c r="Z223" s="33">
        <v>32</v>
      </c>
      <c r="AA223" s="33">
        <v>31</v>
      </c>
      <c r="AB223" s="33">
        <v>32</v>
      </c>
      <c r="AC223" s="33">
        <f>(AB223+AA223+Z223+X223+W223+V223+T223+S223+R223+P223+O223+N223)/12</f>
        <v>39.75</v>
      </c>
      <c r="AD223" s="36"/>
      <c r="AE223" s="33" t="s">
        <v>41</v>
      </c>
      <c r="AF223" s="37"/>
      <c r="AG223" s="38">
        <f t="shared" si="33"/>
        <v>1</v>
      </c>
    </row>
    <row r="224" spans="1:33" s="45" customFormat="1" ht="26.25" thickBot="1">
      <c r="A224" s="40"/>
      <c r="B224" s="41"/>
      <c r="C224" s="41"/>
      <c r="D224" s="42"/>
      <c r="E224" s="42" t="s">
        <v>42</v>
      </c>
      <c r="F224" s="42"/>
      <c r="G224" s="42" t="s">
        <v>39</v>
      </c>
      <c r="H224" s="42" t="s">
        <v>93</v>
      </c>
      <c r="I224" s="42" t="s">
        <v>75</v>
      </c>
      <c r="J224" s="45" t="s">
        <v>40</v>
      </c>
      <c r="K224" s="43">
        <v>1</v>
      </c>
      <c r="L224" s="43">
        <v>1</v>
      </c>
      <c r="M224" s="44">
        <v>0</v>
      </c>
      <c r="N224" s="45">
        <v>1</v>
      </c>
      <c r="O224" s="45">
        <v>1</v>
      </c>
      <c r="P224" s="45">
        <v>1</v>
      </c>
      <c r="Q224" s="45">
        <f t="shared" si="25"/>
        <v>1</v>
      </c>
      <c r="R224" s="45">
        <v>1</v>
      </c>
      <c r="S224" s="45">
        <v>0</v>
      </c>
      <c r="T224" s="45">
        <v>0</v>
      </c>
      <c r="U224" s="45">
        <f t="shared" si="36"/>
        <v>0.66666666666666663</v>
      </c>
      <c r="V224" s="45">
        <v>1</v>
      </c>
      <c r="W224" s="45">
        <v>1</v>
      </c>
      <c r="X224" s="45">
        <v>1</v>
      </c>
      <c r="Y224" s="45">
        <f t="shared" si="27"/>
        <v>0.77777777777777779</v>
      </c>
      <c r="Z224" s="45">
        <v>1</v>
      </c>
      <c r="AA224" s="45">
        <v>1</v>
      </c>
      <c r="AB224" s="45">
        <v>1</v>
      </c>
      <c r="AC224" s="45">
        <f>(AB224+AA224+Z224+X224+W224+V224+T224+S224+R224+P224+O224+N224)/12</f>
        <v>0.83333333333333337</v>
      </c>
      <c r="AD224" s="46"/>
      <c r="AE224" s="45" t="s">
        <v>41</v>
      </c>
      <c r="AF224" s="49"/>
      <c r="AG224" s="48">
        <f t="shared" si="33"/>
        <v>1</v>
      </c>
    </row>
    <row r="225" spans="1:33" s="25" customFormat="1" ht="76.5">
      <c r="A225" s="22">
        <v>28</v>
      </c>
      <c r="B225" s="23" t="s">
        <v>112</v>
      </c>
      <c r="C225" s="23" t="s">
        <v>73</v>
      </c>
      <c r="D225" s="24"/>
      <c r="E225" s="24"/>
      <c r="F225" s="24"/>
      <c r="G225" s="24" t="s">
        <v>39</v>
      </c>
      <c r="H225" s="24" t="s">
        <v>74</v>
      </c>
      <c r="I225" s="24" t="s">
        <v>75</v>
      </c>
      <c r="J225" s="25" t="s">
        <v>40</v>
      </c>
      <c r="K225" s="26">
        <v>20</v>
      </c>
      <c r="L225" s="26">
        <v>18</v>
      </c>
      <c r="M225" s="27">
        <v>0.05</v>
      </c>
      <c r="N225" s="25">
        <v>20</v>
      </c>
      <c r="O225" s="25">
        <v>20</v>
      </c>
      <c r="P225" s="25">
        <v>20</v>
      </c>
      <c r="Q225" s="25">
        <f t="shared" si="25"/>
        <v>20</v>
      </c>
      <c r="R225" s="25">
        <v>20</v>
      </c>
      <c r="S225" s="25">
        <v>20</v>
      </c>
      <c r="T225" s="25">
        <v>20</v>
      </c>
      <c r="U225" s="25">
        <f t="shared" si="28"/>
        <v>20</v>
      </c>
      <c r="V225" s="25">
        <v>20</v>
      </c>
      <c r="W225" s="25">
        <v>20</v>
      </c>
      <c r="X225" s="25">
        <v>8</v>
      </c>
      <c r="Y225" s="25">
        <f>(X225+W225+V225+T225+S225+R225+P225+O225+N225)/9</f>
        <v>18.666666666666668</v>
      </c>
      <c r="Z225" s="25">
        <v>13</v>
      </c>
      <c r="AA225" s="25">
        <v>18</v>
      </c>
      <c r="AB225" s="25">
        <v>18</v>
      </c>
      <c r="AC225" s="25">
        <f t="shared" si="34"/>
        <v>18.083333333333332</v>
      </c>
      <c r="AD225" s="28">
        <f>L225/K225*100%-100%+M225</f>
        <v>-4.9999999999999975E-2</v>
      </c>
      <c r="AE225" s="25" t="s">
        <v>61</v>
      </c>
      <c r="AF225" s="29" t="s">
        <v>113</v>
      </c>
      <c r="AG225" s="30">
        <f>L225/K225</f>
        <v>0.9</v>
      </c>
    </row>
    <row r="226" spans="1:33" s="33" customFormat="1" ht="26.25" thickBot="1">
      <c r="A226" s="31"/>
      <c r="B226" s="32"/>
      <c r="C226" s="32"/>
      <c r="D226" s="10"/>
      <c r="E226" s="10"/>
      <c r="F226" s="10"/>
      <c r="G226" s="10" t="s">
        <v>39</v>
      </c>
      <c r="H226" s="10" t="s">
        <v>76</v>
      </c>
      <c r="I226" s="10" t="s">
        <v>75</v>
      </c>
      <c r="J226" s="33" t="s">
        <v>40</v>
      </c>
      <c r="K226" s="34">
        <v>70</v>
      </c>
      <c r="L226" s="34">
        <v>69</v>
      </c>
      <c r="M226" s="35">
        <v>0.05</v>
      </c>
      <c r="N226" s="33">
        <v>69</v>
      </c>
      <c r="O226" s="33">
        <v>71</v>
      </c>
      <c r="P226" s="33">
        <v>70</v>
      </c>
      <c r="Q226" s="33">
        <f t="shared" si="25"/>
        <v>70</v>
      </c>
      <c r="R226" s="33">
        <v>70</v>
      </c>
      <c r="S226" s="33">
        <v>70</v>
      </c>
      <c r="T226" s="33">
        <v>70</v>
      </c>
      <c r="U226" s="33">
        <f t="shared" si="28"/>
        <v>70</v>
      </c>
      <c r="V226" s="33">
        <v>70</v>
      </c>
      <c r="W226" s="33">
        <v>54</v>
      </c>
      <c r="X226" s="33">
        <v>69</v>
      </c>
      <c r="Y226" s="33">
        <f t="shared" si="27"/>
        <v>68.111111111111114</v>
      </c>
      <c r="Z226" s="33">
        <v>70</v>
      </c>
      <c r="AA226" s="33">
        <v>70</v>
      </c>
      <c r="AB226" s="33">
        <v>71</v>
      </c>
      <c r="AC226" s="33">
        <f t="shared" si="34"/>
        <v>68.666666666666671</v>
      </c>
      <c r="AD226" s="36"/>
      <c r="AE226" s="33" t="s">
        <v>41</v>
      </c>
      <c r="AF226" s="37"/>
      <c r="AG226" s="38">
        <f>L226/K226</f>
        <v>0.98571428571428577</v>
      </c>
    </row>
    <row r="227" spans="1:33" s="33" customFormat="1" ht="76.5">
      <c r="A227" s="31"/>
      <c r="B227" s="32"/>
      <c r="C227" s="32" t="s">
        <v>77</v>
      </c>
      <c r="D227" s="10"/>
      <c r="E227" s="10" t="s">
        <v>38</v>
      </c>
      <c r="F227" s="10"/>
      <c r="G227" s="10"/>
      <c r="H227" s="10" t="s">
        <v>74</v>
      </c>
      <c r="I227" s="10" t="s">
        <v>75</v>
      </c>
      <c r="J227" s="33" t="s">
        <v>40</v>
      </c>
      <c r="K227" s="34">
        <v>20</v>
      </c>
      <c r="L227" s="34">
        <v>18</v>
      </c>
      <c r="M227" s="35">
        <v>0.05</v>
      </c>
      <c r="N227" s="33">
        <v>20</v>
      </c>
      <c r="O227" s="33">
        <v>20</v>
      </c>
      <c r="P227" s="33">
        <v>20</v>
      </c>
      <c r="Q227" s="33">
        <f t="shared" si="25"/>
        <v>20</v>
      </c>
      <c r="R227" s="33">
        <v>20</v>
      </c>
      <c r="S227" s="33">
        <v>20</v>
      </c>
      <c r="T227" s="33">
        <v>20</v>
      </c>
      <c r="U227" s="33">
        <f t="shared" si="28"/>
        <v>20</v>
      </c>
      <c r="V227" s="33">
        <v>20</v>
      </c>
      <c r="W227" s="33">
        <v>20</v>
      </c>
      <c r="X227" s="33">
        <v>8</v>
      </c>
      <c r="Y227" s="33">
        <f t="shared" si="27"/>
        <v>18.666666666666668</v>
      </c>
      <c r="Z227" s="33">
        <v>13</v>
      </c>
      <c r="AA227" s="33">
        <v>18</v>
      </c>
      <c r="AB227" s="33">
        <v>18</v>
      </c>
      <c r="AC227" s="33">
        <f t="shared" si="34"/>
        <v>18.083333333333332</v>
      </c>
      <c r="AD227" s="36">
        <f>L227/K227*100%-100%+M227</f>
        <v>-4.9999999999999975E-2</v>
      </c>
      <c r="AE227" s="33" t="s">
        <v>61</v>
      </c>
      <c r="AF227" s="29" t="s">
        <v>113</v>
      </c>
      <c r="AG227" s="38">
        <f>L227/K227</f>
        <v>0.9</v>
      </c>
    </row>
    <row r="228" spans="1:33" s="45" customFormat="1" ht="39" thickBot="1">
      <c r="A228" s="40"/>
      <c r="B228" s="41"/>
      <c r="C228" s="41"/>
      <c r="D228" s="42"/>
      <c r="E228" s="42" t="s">
        <v>38</v>
      </c>
      <c r="F228" s="42"/>
      <c r="G228" s="42"/>
      <c r="H228" s="42" t="s">
        <v>76</v>
      </c>
      <c r="I228" s="42" t="s">
        <v>75</v>
      </c>
      <c r="J228" s="45" t="s">
        <v>40</v>
      </c>
      <c r="K228" s="43">
        <v>70</v>
      </c>
      <c r="L228" s="43">
        <v>69</v>
      </c>
      <c r="M228" s="44">
        <v>0.05</v>
      </c>
      <c r="N228" s="45">
        <v>69</v>
      </c>
      <c r="O228" s="45">
        <v>71</v>
      </c>
      <c r="P228" s="45">
        <v>70</v>
      </c>
      <c r="Q228" s="45">
        <f t="shared" si="25"/>
        <v>70</v>
      </c>
      <c r="R228" s="45">
        <v>70</v>
      </c>
      <c r="S228" s="45">
        <v>70</v>
      </c>
      <c r="T228" s="45">
        <v>70</v>
      </c>
      <c r="U228" s="45">
        <f t="shared" si="28"/>
        <v>70</v>
      </c>
      <c r="V228" s="45">
        <v>70</v>
      </c>
      <c r="W228" s="45">
        <v>54</v>
      </c>
      <c r="X228" s="45">
        <v>69</v>
      </c>
      <c r="Y228" s="45">
        <f t="shared" si="27"/>
        <v>68.111111111111114</v>
      </c>
      <c r="Z228" s="45">
        <v>70</v>
      </c>
      <c r="AA228" s="45">
        <v>70</v>
      </c>
      <c r="AB228" s="45">
        <v>71</v>
      </c>
      <c r="AC228" s="45">
        <f t="shared" si="34"/>
        <v>68.666666666666671</v>
      </c>
      <c r="AD228" s="46"/>
      <c r="AE228" s="45" t="s">
        <v>41</v>
      </c>
      <c r="AF228" s="49"/>
      <c r="AG228" s="48">
        <f>L228/K228</f>
        <v>0.98571428571428577</v>
      </c>
    </row>
    <row r="229" spans="1:33" s="25" customFormat="1" ht="43.5" customHeight="1">
      <c r="A229" s="22">
        <v>29</v>
      </c>
      <c r="B229" s="23" t="s">
        <v>114</v>
      </c>
      <c r="C229" s="23" t="s">
        <v>73</v>
      </c>
      <c r="D229" s="24"/>
      <c r="E229" s="24"/>
      <c r="F229" s="24"/>
      <c r="G229" s="24" t="s">
        <v>39</v>
      </c>
      <c r="H229" s="24" t="s">
        <v>74</v>
      </c>
      <c r="I229" s="24" t="s">
        <v>75</v>
      </c>
      <c r="J229" s="25" t="s">
        <v>40</v>
      </c>
      <c r="K229" s="26">
        <v>10</v>
      </c>
      <c r="L229" s="26">
        <v>11</v>
      </c>
      <c r="M229" s="27">
        <v>0.05</v>
      </c>
      <c r="N229" s="25">
        <v>8</v>
      </c>
      <c r="O229" s="25">
        <v>8</v>
      </c>
      <c r="P229" s="25">
        <v>9</v>
      </c>
      <c r="Q229" s="25">
        <f t="shared" si="25"/>
        <v>8.3333333333333339</v>
      </c>
      <c r="R229" s="25">
        <v>10</v>
      </c>
      <c r="S229" s="25">
        <v>12</v>
      </c>
      <c r="T229" s="25">
        <v>13</v>
      </c>
      <c r="U229" s="25">
        <f>(N229+O229+P229+R229+S229+T229)/6</f>
        <v>10</v>
      </c>
      <c r="V229" s="25">
        <v>12</v>
      </c>
      <c r="W229" s="25">
        <v>12</v>
      </c>
      <c r="X229" s="25">
        <v>10</v>
      </c>
      <c r="Y229" s="25">
        <f t="shared" si="27"/>
        <v>10.444444444444445</v>
      </c>
      <c r="Z229" s="25">
        <v>12</v>
      </c>
      <c r="AA229" s="25">
        <v>13</v>
      </c>
      <c r="AB229" s="25">
        <v>13</v>
      </c>
      <c r="AC229" s="25">
        <f t="shared" si="34"/>
        <v>11</v>
      </c>
      <c r="AD229" s="28">
        <f>L229/K229*100%-100%-M229</f>
        <v>5.0000000000000086E-2</v>
      </c>
      <c r="AE229" s="25" t="s">
        <v>41</v>
      </c>
      <c r="AF229" s="29"/>
      <c r="AG229" s="30">
        <f t="shared" si="33"/>
        <v>1.1000000000000001</v>
      </c>
    </row>
    <row r="230" spans="1:33" s="33" customFormat="1" ht="25.5">
      <c r="A230" s="31"/>
      <c r="B230" s="32"/>
      <c r="C230" s="32"/>
      <c r="D230" s="10"/>
      <c r="E230" s="10"/>
      <c r="F230" s="10"/>
      <c r="G230" s="10" t="s">
        <v>39</v>
      </c>
      <c r="H230" s="10" t="s">
        <v>76</v>
      </c>
      <c r="I230" s="10" t="s">
        <v>75</v>
      </c>
      <c r="J230" s="33" t="s">
        <v>40</v>
      </c>
      <c r="K230" s="34">
        <v>25</v>
      </c>
      <c r="L230" s="34">
        <v>24</v>
      </c>
      <c r="M230" s="35">
        <v>0.05</v>
      </c>
      <c r="N230" s="33">
        <v>25</v>
      </c>
      <c r="O230" s="33">
        <v>25</v>
      </c>
      <c r="P230" s="33">
        <v>25</v>
      </c>
      <c r="Q230" s="33">
        <f t="shared" si="25"/>
        <v>25</v>
      </c>
      <c r="R230" s="33">
        <v>25</v>
      </c>
      <c r="S230" s="33">
        <v>25</v>
      </c>
      <c r="T230" s="33">
        <v>25</v>
      </c>
      <c r="U230" s="33">
        <f>(N230+O230+P230+R230+S230+T230)/6</f>
        <v>25</v>
      </c>
      <c r="V230" s="33">
        <v>25</v>
      </c>
      <c r="W230" s="33">
        <v>25</v>
      </c>
      <c r="X230" s="33">
        <v>21</v>
      </c>
      <c r="Y230" s="33">
        <f t="shared" si="27"/>
        <v>24.555555555555557</v>
      </c>
      <c r="Z230" s="33">
        <v>22</v>
      </c>
      <c r="AA230" s="33">
        <v>22</v>
      </c>
      <c r="AB230" s="33">
        <v>22</v>
      </c>
      <c r="AC230" s="33">
        <f t="shared" si="34"/>
        <v>23.916666666666668</v>
      </c>
      <c r="AD230" s="36"/>
      <c r="AE230" s="33" t="s">
        <v>41</v>
      </c>
      <c r="AF230" s="37"/>
      <c r="AG230" s="38">
        <f t="shared" si="33"/>
        <v>0.96</v>
      </c>
    </row>
    <row r="231" spans="1:33" s="33" customFormat="1" ht="35.25" customHeight="1">
      <c r="A231" s="31"/>
      <c r="B231" s="32"/>
      <c r="C231" s="32" t="s">
        <v>77</v>
      </c>
      <c r="D231" s="10"/>
      <c r="E231" s="10" t="s">
        <v>115</v>
      </c>
      <c r="F231" s="10"/>
      <c r="G231" s="10"/>
      <c r="H231" s="10" t="s">
        <v>74</v>
      </c>
      <c r="I231" s="10" t="s">
        <v>75</v>
      </c>
      <c r="J231" s="33" t="s">
        <v>40</v>
      </c>
      <c r="K231" s="34">
        <v>10</v>
      </c>
      <c r="L231" s="34">
        <v>11</v>
      </c>
      <c r="M231" s="35">
        <v>0.05</v>
      </c>
      <c r="N231" s="33">
        <v>8</v>
      </c>
      <c r="O231" s="33">
        <v>8</v>
      </c>
      <c r="P231" s="33">
        <v>9</v>
      </c>
      <c r="Q231" s="33">
        <f t="shared" si="25"/>
        <v>8.3333333333333339</v>
      </c>
      <c r="R231" s="33">
        <v>10</v>
      </c>
      <c r="S231" s="33">
        <v>12</v>
      </c>
      <c r="T231" s="33">
        <v>12</v>
      </c>
      <c r="U231" s="33">
        <f t="shared" ref="U231:U233" si="38">(N231+O231+P231+R231+S231+T231)/6</f>
        <v>9.8333333333333339</v>
      </c>
      <c r="V231" s="33">
        <v>12</v>
      </c>
      <c r="W231" s="33">
        <v>12</v>
      </c>
      <c r="X231" s="33">
        <v>10</v>
      </c>
      <c r="Y231" s="33">
        <f t="shared" si="27"/>
        <v>10.333333333333334</v>
      </c>
      <c r="Z231" s="33">
        <v>12</v>
      </c>
      <c r="AA231" s="33">
        <v>13</v>
      </c>
      <c r="AB231" s="33">
        <v>13</v>
      </c>
      <c r="AC231" s="33">
        <f t="shared" si="34"/>
        <v>10.916666666666666</v>
      </c>
      <c r="AD231" s="36">
        <f>L231/K231*100%-100%-M231</f>
        <v>5.0000000000000086E-2</v>
      </c>
      <c r="AE231" s="33" t="s">
        <v>41</v>
      </c>
      <c r="AF231" s="37"/>
      <c r="AG231" s="38">
        <f t="shared" si="33"/>
        <v>1.1000000000000001</v>
      </c>
    </row>
    <row r="232" spans="1:33" s="33" customFormat="1" ht="25.5">
      <c r="A232" s="31"/>
      <c r="B232" s="32"/>
      <c r="C232" s="32"/>
      <c r="D232" s="10"/>
      <c r="E232" s="10" t="s">
        <v>42</v>
      </c>
      <c r="F232" s="10"/>
      <c r="G232" s="10" t="s">
        <v>39</v>
      </c>
      <c r="H232" s="10" t="s">
        <v>93</v>
      </c>
      <c r="I232" s="10" t="s">
        <v>75</v>
      </c>
      <c r="J232" s="33" t="s">
        <v>40</v>
      </c>
      <c r="K232" s="34">
        <v>2</v>
      </c>
      <c r="L232" s="34">
        <v>3</v>
      </c>
      <c r="M232" s="35">
        <v>0</v>
      </c>
      <c r="N232" s="33">
        <v>2</v>
      </c>
      <c r="O232" s="33">
        <v>2</v>
      </c>
      <c r="P232" s="33">
        <v>2</v>
      </c>
      <c r="Q232" s="33">
        <f t="shared" si="25"/>
        <v>2</v>
      </c>
      <c r="R232" s="33">
        <v>2</v>
      </c>
      <c r="S232" s="33">
        <v>2</v>
      </c>
      <c r="T232" s="33">
        <v>2</v>
      </c>
      <c r="U232" s="33">
        <f t="shared" si="38"/>
        <v>2</v>
      </c>
      <c r="V232" s="33">
        <v>2</v>
      </c>
      <c r="W232" s="33">
        <v>2</v>
      </c>
      <c r="X232" s="33">
        <v>3</v>
      </c>
      <c r="Y232" s="33">
        <f t="shared" si="27"/>
        <v>2.1111111111111112</v>
      </c>
      <c r="Z232" s="33">
        <v>4</v>
      </c>
      <c r="AA232" s="33">
        <v>4</v>
      </c>
      <c r="AB232" s="33">
        <v>4</v>
      </c>
      <c r="AC232" s="33">
        <f t="shared" si="34"/>
        <v>2.5833333333333335</v>
      </c>
      <c r="AD232" s="36">
        <f t="shared" ref="AD232" si="39">L232/K232*100%-100%</f>
        <v>0.5</v>
      </c>
      <c r="AE232" s="33" t="s">
        <v>41</v>
      </c>
      <c r="AF232" s="37"/>
      <c r="AG232" s="38">
        <f t="shared" si="33"/>
        <v>1.5</v>
      </c>
    </row>
    <row r="233" spans="1:33" s="45" customFormat="1" ht="77.25" thickBot="1">
      <c r="A233" s="40"/>
      <c r="B233" s="41"/>
      <c r="C233" s="41"/>
      <c r="D233" s="42"/>
      <c r="E233" s="42" t="s">
        <v>115</v>
      </c>
      <c r="F233" s="42"/>
      <c r="G233" s="42"/>
      <c r="H233" s="42" t="s">
        <v>76</v>
      </c>
      <c r="I233" s="42" t="s">
        <v>75</v>
      </c>
      <c r="J233" s="45" t="s">
        <v>40</v>
      </c>
      <c r="K233" s="43">
        <v>23</v>
      </c>
      <c r="L233" s="43">
        <v>21</v>
      </c>
      <c r="M233" s="44">
        <v>0.05</v>
      </c>
      <c r="N233" s="45">
        <v>23</v>
      </c>
      <c r="O233" s="45">
        <v>23</v>
      </c>
      <c r="P233" s="45">
        <v>23</v>
      </c>
      <c r="Q233" s="45">
        <f t="shared" si="25"/>
        <v>23</v>
      </c>
      <c r="R233" s="45">
        <v>23</v>
      </c>
      <c r="S233" s="45">
        <v>23</v>
      </c>
      <c r="T233" s="45">
        <v>23</v>
      </c>
      <c r="U233" s="45">
        <f t="shared" si="38"/>
        <v>23</v>
      </c>
      <c r="V233" s="45">
        <v>23</v>
      </c>
      <c r="W233" s="45">
        <v>23</v>
      </c>
      <c r="X233" s="45">
        <v>18</v>
      </c>
      <c r="Y233" s="45">
        <f t="shared" si="27"/>
        <v>22.444444444444443</v>
      </c>
      <c r="Z233" s="45">
        <v>18</v>
      </c>
      <c r="AA233" s="45">
        <v>18</v>
      </c>
      <c r="AB233" s="45">
        <v>18</v>
      </c>
      <c r="AC233" s="45">
        <f>(AB233+AA233+Z233+X233+W233+V233+T233+S233+R233+P233+O233+N233)/12</f>
        <v>21.333333333333332</v>
      </c>
      <c r="AD233" s="46">
        <f>L233/K233*100%-100%+M233</f>
        <v>-3.6956521739130485E-2</v>
      </c>
      <c r="AE233" s="45" t="s">
        <v>61</v>
      </c>
      <c r="AF233" s="49" t="s">
        <v>116</v>
      </c>
      <c r="AG233" s="48">
        <f t="shared" si="33"/>
        <v>0.91304347826086951</v>
      </c>
    </row>
    <row r="234" spans="1:33" s="25" customFormat="1" ht="147.75" customHeight="1">
      <c r="A234" s="22">
        <v>30</v>
      </c>
      <c r="B234" s="23" t="s">
        <v>117</v>
      </c>
      <c r="C234" s="23" t="s">
        <v>47</v>
      </c>
      <c r="D234" s="24" t="s">
        <v>118</v>
      </c>
      <c r="E234" s="24" t="s">
        <v>119</v>
      </c>
      <c r="F234" s="24"/>
      <c r="G234" s="24" t="s">
        <v>120</v>
      </c>
      <c r="H234" s="24"/>
      <c r="I234" s="24"/>
      <c r="J234" s="24" t="s">
        <v>121</v>
      </c>
      <c r="K234" s="26">
        <v>8640</v>
      </c>
      <c r="L234" s="26">
        <f>AC234</f>
        <v>8220</v>
      </c>
      <c r="M234" s="27">
        <v>0.05</v>
      </c>
      <c r="Q234" s="25">
        <v>2040</v>
      </c>
      <c r="U234" s="25">
        <v>4176</v>
      </c>
      <c r="Y234" s="25">
        <v>5184</v>
      </c>
      <c r="AC234" s="25">
        <v>8220</v>
      </c>
      <c r="AD234" s="28"/>
      <c r="AE234" s="25" t="s">
        <v>41</v>
      </c>
      <c r="AF234" s="79"/>
      <c r="AG234" s="30">
        <f t="shared" si="33"/>
        <v>0.95138888888888884</v>
      </c>
    </row>
    <row r="235" spans="1:33" s="33" customFormat="1" ht="51.75" customHeight="1">
      <c r="A235" s="31"/>
      <c r="B235" s="32"/>
      <c r="C235" s="32"/>
      <c r="D235" s="10" t="s">
        <v>51</v>
      </c>
      <c r="E235" s="10" t="s">
        <v>119</v>
      </c>
      <c r="F235" s="10"/>
      <c r="G235" s="10" t="s">
        <v>120</v>
      </c>
      <c r="H235" s="10"/>
      <c r="I235" s="10"/>
      <c r="J235" s="10" t="s">
        <v>121</v>
      </c>
      <c r="K235" s="34">
        <v>60588</v>
      </c>
      <c r="L235" s="34">
        <f>AC235</f>
        <v>59563</v>
      </c>
      <c r="M235" s="35">
        <v>0.05</v>
      </c>
      <c r="Q235" s="33">
        <v>19794</v>
      </c>
      <c r="U235" s="33">
        <v>34524</v>
      </c>
      <c r="Y235" s="33">
        <v>41541</v>
      </c>
      <c r="AC235" s="33">
        <v>59563</v>
      </c>
      <c r="AD235" s="36"/>
      <c r="AE235" s="33" t="s">
        <v>41</v>
      </c>
      <c r="AF235" s="39"/>
      <c r="AG235" s="38">
        <f t="shared" si="33"/>
        <v>0.98308245857265464</v>
      </c>
    </row>
    <row r="236" spans="1:33" s="33" customFormat="1" ht="51.75" customHeight="1">
      <c r="A236" s="31"/>
      <c r="B236" s="32"/>
      <c r="C236" s="32"/>
      <c r="D236" s="10" t="s">
        <v>52</v>
      </c>
      <c r="E236" s="10" t="s">
        <v>119</v>
      </c>
      <c r="F236" s="10"/>
      <c r="G236" s="10" t="s">
        <v>120</v>
      </c>
      <c r="H236" s="10"/>
      <c r="I236" s="10"/>
      <c r="J236" s="10" t="s">
        <v>121</v>
      </c>
      <c r="K236" s="34">
        <v>78984</v>
      </c>
      <c r="L236" s="34">
        <f>AC236</f>
        <v>73483</v>
      </c>
      <c r="M236" s="35">
        <v>0.05</v>
      </c>
      <c r="Q236" s="33">
        <v>23461</v>
      </c>
      <c r="U236" s="33">
        <v>42139</v>
      </c>
      <c r="Y236" s="33">
        <v>48328</v>
      </c>
      <c r="AC236" s="33">
        <v>73483</v>
      </c>
      <c r="AD236" s="36">
        <f>L236/K236*100%-100%+M236</f>
        <v>-1.964701711739085E-2</v>
      </c>
      <c r="AE236" s="33" t="s">
        <v>61</v>
      </c>
      <c r="AF236" s="37" t="s">
        <v>122</v>
      </c>
      <c r="AG236" s="38">
        <f t="shared" si="33"/>
        <v>0.93035298288260915</v>
      </c>
    </row>
    <row r="237" spans="1:33" s="33" customFormat="1" ht="51.75" customHeight="1">
      <c r="A237" s="31"/>
      <c r="B237" s="32"/>
      <c r="C237" s="32"/>
      <c r="D237" s="10" t="s">
        <v>53</v>
      </c>
      <c r="E237" s="10" t="s">
        <v>119</v>
      </c>
      <c r="F237" s="10"/>
      <c r="G237" s="10" t="s">
        <v>120</v>
      </c>
      <c r="H237" s="10"/>
      <c r="I237" s="10"/>
      <c r="J237" s="10" t="s">
        <v>121</v>
      </c>
      <c r="K237" s="34">
        <v>33300</v>
      </c>
      <c r="L237" s="34">
        <f>AC237</f>
        <v>32091</v>
      </c>
      <c r="M237" s="35">
        <v>0.05</v>
      </c>
      <c r="Q237" s="33">
        <v>10440</v>
      </c>
      <c r="U237" s="33">
        <v>16770</v>
      </c>
      <c r="Y237" s="33">
        <v>19155</v>
      </c>
      <c r="AC237" s="33">
        <v>32091</v>
      </c>
      <c r="AD237" s="36"/>
      <c r="AE237" s="33" t="s">
        <v>41</v>
      </c>
      <c r="AF237" s="39"/>
      <c r="AG237" s="38">
        <f t="shared" si="33"/>
        <v>0.96369369369369373</v>
      </c>
    </row>
    <row r="238" spans="1:33" s="33" customFormat="1" ht="51.75" customHeight="1">
      <c r="A238" s="31"/>
      <c r="B238" s="32"/>
      <c r="C238" s="32"/>
      <c r="D238" s="10" t="s">
        <v>54</v>
      </c>
      <c r="E238" s="10" t="s">
        <v>119</v>
      </c>
      <c r="F238" s="10"/>
      <c r="G238" s="10" t="s">
        <v>120</v>
      </c>
      <c r="H238" s="10"/>
      <c r="I238" s="10"/>
      <c r="J238" s="10" t="s">
        <v>121</v>
      </c>
      <c r="K238" s="34">
        <v>4860</v>
      </c>
      <c r="L238" s="34">
        <f>AC238</f>
        <v>4882</v>
      </c>
      <c r="M238" s="35">
        <v>0.05</v>
      </c>
      <c r="Q238" s="33">
        <v>2558</v>
      </c>
      <c r="U238" s="33">
        <v>4882</v>
      </c>
      <c r="Y238" s="33">
        <v>4882</v>
      </c>
      <c r="AC238" s="33">
        <v>4882</v>
      </c>
      <c r="AD238" s="36"/>
      <c r="AE238" s="33" t="s">
        <v>41</v>
      </c>
      <c r="AF238" s="37"/>
      <c r="AG238" s="38">
        <f t="shared" si="33"/>
        <v>1.0045267489711933</v>
      </c>
    </row>
    <row r="239" spans="1:33" s="33" customFormat="1" ht="51.75" customHeight="1">
      <c r="A239" s="31"/>
      <c r="B239" s="32"/>
      <c r="C239" s="32"/>
      <c r="D239" s="10" t="s">
        <v>57</v>
      </c>
      <c r="E239" s="10" t="s">
        <v>119</v>
      </c>
      <c r="F239" s="10"/>
      <c r="G239" s="10" t="s">
        <v>120</v>
      </c>
      <c r="H239" s="10"/>
      <c r="I239" s="10"/>
      <c r="J239" s="10" t="s">
        <v>121</v>
      </c>
      <c r="K239" s="34">
        <v>8324</v>
      </c>
      <c r="L239" s="34">
        <f>AC239</f>
        <v>8319</v>
      </c>
      <c r="M239" s="35">
        <v>0.05</v>
      </c>
      <c r="Q239" s="33">
        <v>2220</v>
      </c>
      <c r="U239" s="33">
        <v>3916</v>
      </c>
      <c r="Y239" s="33">
        <v>4792</v>
      </c>
      <c r="AC239" s="33">
        <v>8319</v>
      </c>
      <c r="AD239" s="36"/>
      <c r="AE239" s="33" t="s">
        <v>41</v>
      </c>
      <c r="AF239" s="39"/>
      <c r="AG239" s="38">
        <f t="shared" si="33"/>
        <v>0.99939932724651614</v>
      </c>
    </row>
    <row r="240" spans="1:33" s="33" customFormat="1" ht="63.75" customHeight="1">
      <c r="A240" s="31"/>
      <c r="B240" s="32"/>
      <c r="C240" s="32"/>
      <c r="D240" s="10" t="s">
        <v>52</v>
      </c>
      <c r="E240" s="10" t="s">
        <v>119</v>
      </c>
      <c r="F240" s="10"/>
      <c r="G240" s="10" t="s">
        <v>123</v>
      </c>
      <c r="H240" s="10"/>
      <c r="I240" s="10"/>
      <c r="J240" s="10" t="s">
        <v>121</v>
      </c>
      <c r="K240" s="34">
        <v>3960</v>
      </c>
      <c r="L240" s="34">
        <f>AC240</f>
        <v>3936</v>
      </c>
      <c r="M240" s="35">
        <v>0.05</v>
      </c>
      <c r="Q240" s="33">
        <v>1262</v>
      </c>
      <c r="U240" s="33">
        <v>1970</v>
      </c>
      <c r="Y240" s="33">
        <v>2936</v>
      </c>
      <c r="AC240" s="33">
        <v>3936</v>
      </c>
      <c r="AD240" s="36"/>
      <c r="AE240" s="33" t="s">
        <v>41</v>
      </c>
      <c r="AF240" s="39"/>
      <c r="AG240" s="38">
        <f t="shared" si="33"/>
        <v>0.9939393939393939</v>
      </c>
    </row>
    <row r="241" spans="1:33" s="33" customFormat="1" ht="63.75" customHeight="1">
      <c r="A241" s="31"/>
      <c r="B241" s="32"/>
      <c r="C241" s="32"/>
      <c r="D241" s="10" t="s">
        <v>51</v>
      </c>
      <c r="E241" s="10" t="s">
        <v>119</v>
      </c>
      <c r="F241" s="10"/>
      <c r="G241" s="10" t="s">
        <v>123</v>
      </c>
      <c r="H241" s="10"/>
      <c r="I241" s="10"/>
      <c r="J241" s="10" t="s">
        <v>121</v>
      </c>
      <c r="K241" s="34">
        <v>68688</v>
      </c>
      <c r="L241" s="34">
        <f>AC241</f>
        <v>74189</v>
      </c>
      <c r="M241" s="35">
        <v>0.05</v>
      </c>
      <c r="Q241" s="33">
        <v>20726</v>
      </c>
      <c r="U241" s="33">
        <v>36733</v>
      </c>
      <c r="Y241" s="33">
        <v>41299</v>
      </c>
      <c r="AC241" s="33">
        <v>74189</v>
      </c>
      <c r="AD241" s="36">
        <f>L241/K241*100%-100%-M241</f>
        <v>3.0086769159096291E-2</v>
      </c>
      <c r="AE241" s="33" t="s">
        <v>41</v>
      </c>
      <c r="AF241" s="39"/>
      <c r="AG241" s="38">
        <f t="shared" si="33"/>
        <v>1.0800867691590963</v>
      </c>
    </row>
    <row r="242" spans="1:33" s="33" customFormat="1" ht="63.75" customHeight="1">
      <c r="A242" s="31"/>
      <c r="B242" s="32"/>
      <c r="C242" s="32"/>
      <c r="D242" s="10" t="s">
        <v>57</v>
      </c>
      <c r="E242" s="10" t="s">
        <v>119</v>
      </c>
      <c r="F242" s="10"/>
      <c r="G242" s="10" t="s">
        <v>123</v>
      </c>
      <c r="H242" s="10"/>
      <c r="I242" s="10"/>
      <c r="J242" s="10" t="s">
        <v>121</v>
      </c>
      <c r="K242" s="34">
        <v>14040</v>
      </c>
      <c r="L242" s="34">
        <f>AC242</f>
        <v>13341</v>
      </c>
      <c r="M242" s="35">
        <v>0.05</v>
      </c>
      <c r="Q242" s="33">
        <v>4784</v>
      </c>
      <c r="U242" s="33">
        <v>8370</v>
      </c>
      <c r="Y242" s="33">
        <v>9900</v>
      </c>
      <c r="AC242" s="33">
        <v>13341</v>
      </c>
      <c r="AD242" s="36"/>
      <c r="AE242" s="33" t="s">
        <v>41</v>
      </c>
      <c r="AF242" s="39"/>
      <c r="AG242" s="38">
        <f t="shared" si="33"/>
        <v>0.95021367521367517</v>
      </c>
    </row>
    <row r="243" spans="1:33" s="33" customFormat="1" ht="63.75" customHeight="1">
      <c r="A243" s="31"/>
      <c r="B243" s="32"/>
      <c r="C243" s="32"/>
      <c r="D243" s="10" t="s">
        <v>53</v>
      </c>
      <c r="E243" s="10" t="s">
        <v>119</v>
      </c>
      <c r="F243" s="10"/>
      <c r="G243" s="10" t="s">
        <v>123</v>
      </c>
      <c r="H243" s="10"/>
      <c r="I243" s="10"/>
      <c r="J243" s="10" t="s">
        <v>121</v>
      </c>
      <c r="K243" s="34">
        <v>17748</v>
      </c>
      <c r="L243" s="34">
        <f>AC243</f>
        <v>16903</v>
      </c>
      <c r="M243" s="35">
        <v>0.05</v>
      </c>
      <c r="Q243" s="33">
        <v>5191</v>
      </c>
      <c r="U243" s="33">
        <v>9162</v>
      </c>
      <c r="Y243" s="33">
        <v>11079</v>
      </c>
      <c r="AC243" s="33">
        <v>16903</v>
      </c>
      <c r="AD243" s="36"/>
      <c r="AE243" s="33" t="s">
        <v>41</v>
      </c>
      <c r="AF243" s="39"/>
      <c r="AG243" s="38">
        <f t="shared" si="33"/>
        <v>0.9523890015776425</v>
      </c>
    </row>
    <row r="244" spans="1:33" s="33" customFormat="1" ht="63.75" customHeight="1">
      <c r="A244" s="31"/>
      <c r="B244" s="32"/>
      <c r="C244" s="32"/>
      <c r="D244" s="10" t="s">
        <v>118</v>
      </c>
      <c r="E244" s="10" t="s">
        <v>119</v>
      </c>
      <c r="F244" s="10"/>
      <c r="G244" s="10" t="s">
        <v>123</v>
      </c>
      <c r="H244" s="10"/>
      <c r="I244" s="10"/>
      <c r="J244" s="10" t="s">
        <v>121</v>
      </c>
      <c r="K244" s="34">
        <v>11908</v>
      </c>
      <c r="L244" s="34">
        <f>AC244</f>
        <v>11399</v>
      </c>
      <c r="M244" s="35">
        <v>0.05</v>
      </c>
      <c r="Q244" s="33">
        <v>3148</v>
      </c>
      <c r="U244" s="33">
        <v>5520</v>
      </c>
      <c r="Y244" s="33">
        <v>6060</v>
      </c>
      <c r="AC244" s="33">
        <v>11399</v>
      </c>
      <c r="AD244" s="36"/>
      <c r="AE244" s="33" t="s">
        <v>41</v>
      </c>
      <c r="AF244" s="39"/>
      <c r="AG244" s="38">
        <f t="shared" si="33"/>
        <v>0.95725562646960027</v>
      </c>
    </row>
    <row r="245" spans="1:33" s="33" customFormat="1" ht="63.75" customHeight="1">
      <c r="A245" s="31"/>
      <c r="B245" s="32"/>
      <c r="C245" s="32"/>
      <c r="D245" s="10" t="s">
        <v>54</v>
      </c>
      <c r="E245" s="10" t="s">
        <v>119</v>
      </c>
      <c r="F245" s="10"/>
      <c r="G245" s="10" t="s">
        <v>123</v>
      </c>
      <c r="H245" s="10"/>
      <c r="I245" s="10"/>
      <c r="J245" s="10" t="s">
        <v>121</v>
      </c>
      <c r="K245" s="34">
        <v>15948</v>
      </c>
      <c r="L245" s="34">
        <f>AC245</f>
        <v>15970</v>
      </c>
      <c r="M245" s="35">
        <v>0.05</v>
      </c>
      <c r="Q245" s="33">
        <v>6405</v>
      </c>
      <c r="U245" s="33">
        <v>11361</v>
      </c>
      <c r="Y245" s="33">
        <v>11541</v>
      </c>
      <c r="AC245" s="33">
        <v>15970</v>
      </c>
      <c r="AD245" s="36"/>
      <c r="AE245" s="33" t="s">
        <v>41</v>
      </c>
      <c r="AF245" s="39"/>
      <c r="AG245" s="38">
        <f t="shared" si="33"/>
        <v>1.0013794833207925</v>
      </c>
    </row>
    <row r="246" spans="1:33" s="33" customFormat="1" ht="63.75" customHeight="1">
      <c r="A246" s="31"/>
      <c r="B246" s="32"/>
      <c r="C246" s="32"/>
      <c r="D246" s="10" t="s">
        <v>51</v>
      </c>
      <c r="E246" s="10" t="s">
        <v>110</v>
      </c>
      <c r="F246" s="10"/>
      <c r="G246" s="10" t="s">
        <v>123</v>
      </c>
      <c r="H246" s="10"/>
      <c r="I246" s="10"/>
      <c r="J246" s="10" t="s">
        <v>121</v>
      </c>
      <c r="K246" s="34">
        <v>2556</v>
      </c>
      <c r="L246" s="34">
        <f>AC246</f>
        <v>2551</v>
      </c>
      <c r="M246" s="35">
        <v>0.05</v>
      </c>
      <c r="Q246" s="33">
        <v>1140</v>
      </c>
      <c r="U246" s="33">
        <v>1765</v>
      </c>
      <c r="Y246" s="33">
        <v>2023</v>
      </c>
      <c r="AC246" s="33">
        <v>2551</v>
      </c>
      <c r="AD246" s="36"/>
      <c r="AE246" s="33" t="s">
        <v>56</v>
      </c>
      <c r="AF246" s="39"/>
      <c r="AG246" s="38">
        <f t="shared" si="33"/>
        <v>0.9980438184663537</v>
      </c>
    </row>
    <row r="247" spans="1:33" s="33" customFormat="1" ht="63.75" customHeight="1">
      <c r="A247" s="31"/>
      <c r="B247" s="32"/>
      <c r="C247" s="32"/>
      <c r="D247" s="10" t="s">
        <v>53</v>
      </c>
      <c r="E247" s="10" t="s">
        <v>110</v>
      </c>
      <c r="F247" s="10"/>
      <c r="G247" s="10" t="s">
        <v>123</v>
      </c>
      <c r="H247" s="10"/>
      <c r="I247" s="10"/>
      <c r="J247" s="10" t="s">
        <v>121</v>
      </c>
      <c r="K247" s="34">
        <v>1080</v>
      </c>
      <c r="L247" s="34">
        <f>AC247</f>
        <v>1076</v>
      </c>
      <c r="M247" s="35">
        <v>0.05</v>
      </c>
      <c r="Q247" s="33">
        <v>468</v>
      </c>
      <c r="U247" s="33">
        <v>691</v>
      </c>
      <c r="Y247" s="33">
        <v>751</v>
      </c>
      <c r="AC247" s="33">
        <v>1076</v>
      </c>
      <c r="AD247" s="36"/>
      <c r="AE247" s="33" t="s">
        <v>56</v>
      </c>
      <c r="AF247" s="39"/>
      <c r="AG247" s="38">
        <f t="shared" si="33"/>
        <v>0.99629629629629635</v>
      </c>
    </row>
    <row r="248" spans="1:33" s="45" customFormat="1" ht="63.75" customHeight="1" thickBot="1">
      <c r="A248" s="40"/>
      <c r="B248" s="41"/>
      <c r="C248" s="41"/>
      <c r="D248" s="42" t="s">
        <v>57</v>
      </c>
      <c r="E248" s="42" t="s">
        <v>110</v>
      </c>
      <c r="F248" s="42"/>
      <c r="G248" s="42" t="s">
        <v>123</v>
      </c>
      <c r="H248" s="42"/>
      <c r="I248" s="42"/>
      <c r="J248" s="42" t="s">
        <v>121</v>
      </c>
      <c r="K248" s="43">
        <v>1728</v>
      </c>
      <c r="L248" s="43">
        <f>AC248</f>
        <v>1736</v>
      </c>
      <c r="M248" s="44">
        <v>0.05</v>
      </c>
      <c r="Q248" s="45">
        <v>929</v>
      </c>
      <c r="U248" s="45">
        <v>1559</v>
      </c>
      <c r="Y248" s="45">
        <v>1655</v>
      </c>
      <c r="AC248" s="45">
        <v>1736</v>
      </c>
      <c r="AD248" s="46"/>
      <c r="AE248" s="45" t="s">
        <v>41</v>
      </c>
      <c r="AF248" s="49"/>
      <c r="AG248" s="48">
        <f t="shared" si="33"/>
        <v>1.0046296296296295</v>
      </c>
    </row>
    <row r="249" spans="1:33" s="70" customFormat="1" ht="42" customHeight="1">
      <c r="A249" s="22">
        <v>31</v>
      </c>
      <c r="B249" s="23" t="s">
        <v>124</v>
      </c>
      <c r="C249" s="29" t="s">
        <v>125</v>
      </c>
      <c r="D249" s="24"/>
      <c r="E249" s="24"/>
      <c r="F249" s="24"/>
      <c r="G249" s="24"/>
      <c r="H249" s="24"/>
      <c r="I249" s="24"/>
      <c r="J249" s="24" t="s">
        <v>126</v>
      </c>
      <c r="K249" s="26">
        <v>40</v>
      </c>
      <c r="L249" s="26">
        <v>44</v>
      </c>
      <c r="M249" s="27">
        <v>0.1</v>
      </c>
      <c r="N249" s="25"/>
      <c r="O249" s="25"/>
      <c r="P249" s="25"/>
      <c r="Q249" s="25">
        <v>12</v>
      </c>
      <c r="R249" s="25"/>
      <c r="S249" s="25"/>
      <c r="T249" s="25"/>
      <c r="U249" s="25">
        <v>26</v>
      </c>
      <c r="V249" s="25"/>
      <c r="W249" s="25"/>
      <c r="X249" s="25"/>
      <c r="Y249" s="25">
        <v>36</v>
      </c>
      <c r="Z249" s="25"/>
      <c r="AA249" s="25"/>
      <c r="AB249" s="25"/>
      <c r="AC249" s="25">
        <v>44</v>
      </c>
      <c r="AD249" s="28"/>
      <c r="AE249" s="25" t="s">
        <v>41</v>
      </c>
      <c r="AF249" s="29"/>
      <c r="AG249" s="30">
        <f t="shared" si="33"/>
        <v>1.1000000000000001</v>
      </c>
    </row>
    <row r="250" spans="1:33" s="45" customFormat="1" ht="39" thickBot="1">
      <c r="A250" s="40"/>
      <c r="B250" s="41"/>
      <c r="C250" s="49" t="s">
        <v>127</v>
      </c>
      <c r="D250" s="42"/>
      <c r="E250" s="42"/>
      <c r="F250" s="42"/>
      <c r="G250" s="42"/>
      <c r="H250" s="42"/>
      <c r="I250" s="42"/>
      <c r="J250" s="42" t="s">
        <v>128</v>
      </c>
      <c r="K250" s="43">
        <v>10</v>
      </c>
      <c r="L250" s="43">
        <f>AC250</f>
        <v>10</v>
      </c>
      <c r="M250" s="44">
        <v>0.1</v>
      </c>
      <c r="N250" s="45">
        <v>10</v>
      </c>
      <c r="O250" s="45">
        <v>10</v>
      </c>
      <c r="P250" s="45">
        <v>10</v>
      </c>
      <c r="Q250" s="45">
        <f t="shared" si="25"/>
        <v>10</v>
      </c>
      <c r="R250" s="45">
        <v>10</v>
      </c>
      <c r="S250" s="45">
        <v>10</v>
      </c>
      <c r="T250" s="45">
        <v>10</v>
      </c>
      <c r="U250" s="45">
        <f t="shared" si="28"/>
        <v>10</v>
      </c>
      <c r="V250" s="45">
        <v>10</v>
      </c>
      <c r="W250" s="45">
        <v>10</v>
      </c>
      <c r="X250" s="45">
        <v>10</v>
      </c>
      <c r="Y250" s="45">
        <f t="shared" si="27"/>
        <v>10</v>
      </c>
      <c r="Z250" s="45">
        <v>10</v>
      </c>
      <c r="AA250" s="45">
        <v>10</v>
      </c>
      <c r="AB250" s="45">
        <v>10</v>
      </c>
      <c r="AC250" s="45">
        <f t="shared" si="34"/>
        <v>10</v>
      </c>
      <c r="AD250" s="46"/>
      <c r="AE250" s="45" t="s">
        <v>41</v>
      </c>
      <c r="AF250" s="49"/>
      <c r="AG250" s="48">
        <f t="shared" si="33"/>
        <v>1</v>
      </c>
    </row>
    <row r="251" spans="1:33" s="70" customFormat="1" ht="13.5" thickBot="1">
      <c r="A251" s="80" t="s">
        <v>129</v>
      </c>
      <c r="B251" s="81" t="s">
        <v>130</v>
      </c>
      <c r="C251" s="81" t="s">
        <v>130</v>
      </c>
      <c r="D251" s="81"/>
      <c r="E251" s="81"/>
      <c r="F251" s="81"/>
      <c r="G251" s="81"/>
      <c r="H251" s="81"/>
      <c r="I251" s="81"/>
      <c r="J251" s="81" t="s">
        <v>130</v>
      </c>
      <c r="K251" s="81" t="s">
        <v>130</v>
      </c>
      <c r="L251" s="81" t="s">
        <v>130</v>
      </c>
      <c r="M251" s="81" t="s">
        <v>130</v>
      </c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 t="s">
        <v>130</v>
      </c>
      <c r="AE251" s="81" t="s">
        <v>130</v>
      </c>
      <c r="AF251" s="82" t="s">
        <v>130</v>
      </c>
      <c r="AG251" s="83" t="s">
        <v>130</v>
      </c>
    </row>
    <row r="252" spans="1:33" s="86" customFormat="1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  <c r="AE252" s="84"/>
      <c r="AF252" s="85"/>
      <c r="AG252" s="84"/>
    </row>
    <row r="253" spans="1:33" s="86" customFormat="1">
      <c r="A253" s="87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5"/>
      <c r="AG253" s="1"/>
    </row>
    <row r="254" spans="1:33" s="86" customFormat="1">
      <c r="A254" s="1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5"/>
      <c r="AG254" s="1"/>
    </row>
    <row r="255" spans="1:33" s="86" customFormat="1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5"/>
      <c r="AG255" s="1"/>
    </row>
    <row r="256" spans="1:33" s="86" customFormat="1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5"/>
      <c r="AG256" s="1"/>
    </row>
    <row r="257" spans="1:33" s="86" customFormat="1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5"/>
      <c r="AG257" s="1"/>
    </row>
    <row r="258" spans="1:33" s="86" customFormat="1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5"/>
      <c r="AG258" s="1"/>
    </row>
    <row r="259" spans="1:33" s="86" customFormat="1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5"/>
      <c r="AG259" s="1"/>
    </row>
    <row r="260" spans="1:33" s="86" customFormat="1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5"/>
      <c r="AG260" s="1"/>
    </row>
    <row r="261" spans="1:33" s="86" customFormat="1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5"/>
      <c r="AG261" s="1"/>
    </row>
    <row r="262" spans="1:33" s="86" customFormat="1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5"/>
      <c r="AG262" s="1"/>
    </row>
    <row r="263" spans="1:33" s="86" customFormat="1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5"/>
      <c r="AG263" s="1"/>
    </row>
    <row r="264" spans="1:33" s="86" customFormat="1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5"/>
      <c r="AG264" s="1"/>
    </row>
    <row r="265" spans="1:33" s="86" customFormat="1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5"/>
      <c r="AG265" s="1"/>
    </row>
    <row r="266" spans="1:33" s="86" customFormat="1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5"/>
      <c r="AG266" s="1"/>
    </row>
    <row r="267" spans="1:33" s="86" customFormat="1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5"/>
      <c r="AG267" s="1"/>
    </row>
    <row r="268" spans="1:33" s="86" customFormat="1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5"/>
      <c r="AG268" s="1"/>
    </row>
    <row r="269" spans="1:33" s="86" customFormat="1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5"/>
      <c r="AG269" s="1"/>
    </row>
    <row r="270" spans="1:33" s="86" customFormat="1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5"/>
      <c r="AG270" s="1"/>
    </row>
    <row r="271" spans="1:33" s="86" customFormat="1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5"/>
      <c r="AG271" s="1"/>
    </row>
    <row r="272" spans="1:33" s="86" customFormat="1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5"/>
      <c r="AG272" s="1"/>
    </row>
    <row r="273" spans="1:33" s="86" customFormat="1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5"/>
      <c r="AG273" s="1"/>
    </row>
    <row r="274" spans="1:33" s="86" customFormat="1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5"/>
      <c r="AG274" s="1"/>
    </row>
    <row r="275" spans="1:33" s="86" customFormat="1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5"/>
      <c r="AG275" s="1"/>
    </row>
    <row r="276" spans="1:33" s="86" customFormat="1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5"/>
      <c r="AG276" s="1"/>
    </row>
    <row r="277" spans="1:33" s="86" customFormat="1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5"/>
      <c r="AG277" s="1"/>
    </row>
    <row r="278" spans="1:33" s="86" customFormat="1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5"/>
      <c r="AG278" s="1"/>
    </row>
    <row r="279" spans="1:33" s="86" customFormat="1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5"/>
      <c r="AG279" s="1"/>
    </row>
    <row r="280" spans="1:33" s="86" customFormat="1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5"/>
      <c r="AG280" s="1"/>
    </row>
    <row r="281" spans="1:33">
      <c r="A281" s="87"/>
      <c r="C281" s="86"/>
      <c r="D281" s="86"/>
      <c r="E281" s="86"/>
      <c r="F281" s="86"/>
      <c r="G281" s="86"/>
      <c r="H281" s="86"/>
      <c r="I281" s="86"/>
      <c r="J281" s="86"/>
      <c r="K281" s="88"/>
      <c r="L281" s="88"/>
      <c r="M281" s="88"/>
    </row>
    <row r="282" spans="1:33">
      <c r="C282" s="86"/>
      <c r="D282" s="86"/>
      <c r="E282" s="86"/>
      <c r="F282" s="86"/>
      <c r="G282" s="86"/>
      <c r="H282" s="86"/>
      <c r="I282" s="86"/>
      <c r="J282" s="86"/>
      <c r="K282" s="88"/>
      <c r="L282" s="88"/>
      <c r="M282" s="88"/>
    </row>
    <row r="284" spans="1:33">
      <c r="N284" s="1" t="e">
        <f>#REF!+#REF!+#REF!+#REF!+#REF!+#REF!+#REF!</f>
        <v>#REF!</v>
      </c>
      <c r="O284" s="89" t="e">
        <f>N284/7</f>
        <v>#REF!</v>
      </c>
      <c r="P284" s="89" t="e">
        <f>#REF!-O284</f>
        <v>#REF!</v>
      </c>
    </row>
    <row r="285" spans="1:33">
      <c r="N285" s="1" t="e">
        <f>#REF!+#REF!+#REF!+#REF!+#REF!+#REF!+#REF!</f>
        <v>#REF!</v>
      </c>
      <c r="O285" s="89" t="e">
        <f>N285/7</f>
        <v>#REF!</v>
      </c>
      <c r="P285" s="89" t="e">
        <f>#REF!-O285</f>
        <v>#REF!</v>
      </c>
    </row>
    <row r="286" spans="1:33">
      <c r="N286" s="1" t="e">
        <f>#REF!+#REF!+#REF!+#REF!+#REF!+#REF!+#REF!</f>
        <v>#REF!</v>
      </c>
      <c r="O286" s="89" t="e">
        <f t="shared" ref="O286" si="40">N286/7</f>
        <v>#REF!</v>
      </c>
      <c r="P286" s="89" t="e">
        <f>#REF!-O286</f>
        <v>#REF!</v>
      </c>
    </row>
  </sheetData>
  <autoFilter ref="A6:AG251">
    <filterColumn colId="2"/>
    <filterColumn colId="3"/>
    <filterColumn colId="7"/>
    <filterColumn colId="9"/>
    <filterColumn colId="30"/>
  </autoFilter>
  <mergeCells count="164">
    <mergeCell ref="A249:A250"/>
    <mergeCell ref="B249:B250"/>
    <mergeCell ref="K281:M281"/>
    <mergeCell ref="K282:M282"/>
    <mergeCell ref="A229:A233"/>
    <mergeCell ref="B229:B233"/>
    <mergeCell ref="C229:C230"/>
    <mergeCell ref="C231:C233"/>
    <mergeCell ref="A234:A248"/>
    <mergeCell ref="B234:B248"/>
    <mergeCell ref="C234:C248"/>
    <mergeCell ref="A220:A224"/>
    <mergeCell ref="B220:B224"/>
    <mergeCell ref="C220:C221"/>
    <mergeCell ref="C222:C224"/>
    <mergeCell ref="A225:A228"/>
    <mergeCell ref="B225:B228"/>
    <mergeCell ref="C225:C226"/>
    <mergeCell ref="C227:C228"/>
    <mergeCell ref="A207:A219"/>
    <mergeCell ref="B207:B219"/>
    <mergeCell ref="C207:C212"/>
    <mergeCell ref="C213:C217"/>
    <mergeCell ref="C218:C219"/>
    <mergeCell ref="AF218:AF219"/>
    <mergeCell ref="A193:A197"/>
    <mergeCell ref="B193:B197"/>
    <mergeCell ref="C193:C194"/>
    <mergeCell ref="C195:C197"/>
    <mergeCell ref="A198:A206"/>
    <mergeCell ref="B198:B206"/>
    <mergeCell ref="C198:C199"/>
    <mergeCell ref="C200:C202"/>
    <mergeCell ref="C203:C206"/>
    <mergeCell ref="A183:A188"/>
    <mergeCell ref="B183:B188"/>
    <mergeCell ref="C183:C184"/>
    <mergeCell ref="C186:C187"/>
    <mergeCell ref="A189:A192"/>
    <mergeCell ref="B189:B192"/>
    <mergeCell ref="C189:C190"/>
    <mergeCell ref="C191:C192"/>
    <mergeCell ref="A173:A176"/>
    <mergeCell ref="B173:B176"/>
    <mergeCell ref="C173:C174"/>
    <mergeCell ref="C175:C176"/>
    <mergeCell ref="A177:A182"/>
    <mergeCell ref="B177:B182"/>
    <mergeCell ref="C177:C179"/>
    <mergeCell ref="C180:C182"/>
    <mergeCell ref="A165:A168"/>
    <mergeCell ref="B165:B168"/>
    <mergeCell ref="C165:C166"/>
    <mergeCell ref="C167:C168"/>
    <mergeCell ref="A169:A172"/>
    <mergeCell ref="B169:B172"/>
    <mergeCell ref="C169:C170"/>
    <mergeCell ref="C171:C172"/>
    <mergeCell ref="A156:A160"/>
    <mergeCell ref="B156:B160"/>
    <mergeCell ref="C156:C157"/>
    <mergeCell ref="C158:C160"/>
    <mergeCell ref="A161:A164"/>
    <mergeCell ref="B161:B164"/>
    <mergeCell ref="C161:C162"/>
    <mergeCell ref="C163:C164"/>
    <mergeCell ref="A132:A143"/>
    <mergeCell ref="B132:B143"/>
    <mergeCell ref="C136:C138"/>
    <mergeCell ref="C139:C142"/>
    <mergeCell ref="A144:A155"/>
    <mergeCell ref="B144:B155"/>
    <mergeCell ref="C149:C154"/>
    <mergeCell ref="A112:A122"/>
    <mergeCell ref="B112:B122"/>
    <mergeCell ref="C114:C117"/>
    <mergeCell ref="C118:C119"/>
    <mergeCell ref="C120:C121"/>
    <mergeCell ref="A123:A131"/>
    <mergeCell ref="B123:B131"/>
    <mergeCell ref="C127:C130"/>
    <mergeCell ref="A91:A101"/>
    <mergeCell ref="B91:B101"/>
    <mergeCell ref="C94:C97"/>
    <mergeCell ref="C98:C99"/>
    <mergeCell ref="C100:C101"/>
    <mergeCell ref="A102:A111"/>
    <mergeCell ref="B102:B111"/>
    <mergeCell ref="C105:C107"/>
    <mergeCell ref="C108:C109"/>
    <mergeCell ref="C110:C111"/>
    <mergeCell ref="A76:A80"/>
    <mergeCell ref="B76:B80"/>
    <mergeCell ref="C76:C77"/>
    <mergeCell ref="C78:C79"/>
    <mergeCell ref="A81:A90"/>
    <mergeCell ref="B81:B90"/>
    <mergeCell ref="C81:C82"/>
    <mergeCell ref="C83:C84"/>
    <mergeCell ref="C85:C86"/>
    <mergeCell ref="C87:C90"/>
    <mergeCell ref="A64:A70"/>
    <mergeCell ref="B64:B70"/>
    <mergeCell ref="C64:C65"/>
    <mergeCell ref="C66:C70"/>
    <mergeCell ref="A71:A75"/>
    <mergeCell ref="B71:B75"/>
    <mergeCell ref="C73:C75"/>
    <mergeCell ref="A48:A63"/>
    <mergeCell ref="B48:B63"/>
    <mergeCell ref="C48:C51"/>
    <mergeCell ref="C52:C55"/>
    <mergeCell ref="C56:C57"/>
    <mergeCell ref="C58:C63"/>
    <mergeCell ref="A34:A47"/>
    <mergeCell ref="B34:B47"/>
    <mergeCell ref="C34:C35"/>
    <mergeCell ref="C36:C39"/>
    <mergeCell ref="C40:C41"/>
    <mergeCell ref="C42:C47"/>
    <mergeCell ref="A17:A26"/>
    <mergeCell ref="B17:B26"/>
    <mergeCell ref="C17:C18"/>
    <mergeCell ref="C19:C20"/>
    <mergeCell ref="C22:C26"/>
    <mergeCell ref="A27:A33"/>
    <mergeCell ref="B27:B33"/>
    <mergeCell ref="C28:C30"/>
    <mergeCell ref="C31:C32"/>
    <mergeCell ref="AF4:AF5"/>
    <mergeCell ref="AG4:AG5"/>
    <mergeCell ref="A7:A16"/>
    <mergeCell ref="B7:B16"/>
    <mergeCell ref="C7:C8"/>
    <mergeCell ref="C9:C10"/>
    <mergeCell ref="C12:C16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AF1:AG1"/>
    <mergeCell ref="A2:AF2"/>
    <mergeCell ref="A4:A5"/>
    <mergeCell ref="B4:B5"/>
    <mergeCell ref="C4:C5"/>
    <mergeCell ref="D4:I4"/>
    <mergeCell ref="J4:J5"/>
    <mergeCell ref="K4:K5"/>
    <mergeCell ref="L4:L5"/>
    <mergeCell ref="M4:M5"/>
  </mergeCells>
  <pageMargins left="0.59055118110236227" right="0.51181102362204722" top="0.98425196850393704" bottom="0.59055118110236227" header="0.31496062992125984" footer="0.31496062992125984"/>
  <pageSetup paperSize="9" scale="51" fitToHeight="0" orientation="landscape" r:id="rId1"/>
  <rowBreaks count="1" manualBreakCount="1">
    <brk id="245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Хренникова</dc:creator>
  <cp:lastModifiedBy>Хренникова</cp:lastModifiedBy>
  <dcterms:created xsi:type="dcterms:W3CDTF">2019-03-01T08:15:40Z</dcterms:created>
  <dcterms:modified xsi:type="dcterms:W3CDTF">2019-03-01T08:17:44Z</dcterms:modified>
</cp:coreProperties>
</file>